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620" windowHeight="12915" activeTab="0"/>
  </bookViews>
  <sheets>
    <sheet name="1.1" sheetId="1" r:id="rId1"/>
    <sheet name="1.2" sheetId="2" r:id="rId2"/>
    <sheet name="1.3" sheetId="3" r:id="rId3"/>
    <sheet name="1.4" sheetId="4" r:id="rId4"/>
    <sheet name="2.1" sheetId="5" r:id="rId5"/>
    <sheet name="2.2" sheetId="6" r:id="rId6"/>
    <sheet name="2.3" sheetId="7" r:id="rId7"/>
    <sheet name="2.4" sheetId="8" r:id="rId8"/>
    <sheet name="3.1 по ц. п. 35 кВ и выше" sheetId="9" r:id="rId9"/>
    <sheet name="3.1 по ц. п. ниже 35 кВ" sheetId="10" r:id="rId10"/>
    <sheet name="3.2" sheetId="11" r:id="rId11"/>
    <sheet name="3.3" sheetId="12" r:id="rId12"/>
    <sheet name="3.4" sheetId="13" r:id="rId13"/>
    <sheet name="3.5" sheetId="14" r:id="rId14"/>
    <sheet name="4,1" sheetId="15" r:id="rId15"/>
    <sheet name="4,2" sheetId="16" r:id="rId16"/>
    <sheet name="4,3" sheetId="17" r:id="rId17"/>
    <sheet name="4,5" sheetId="18" r:id="rId18"/>
  </sheets>
  <externalReferences>
    <externalReference r:id="rId21"/>
  </externalReferences>
  <definedNames>
    <definedName name="_xlnm._FilterDatabase" localSheetId="9" hidden="1">'3.1 по ц. п. ниже 35 кВ'!$A$4:$H$22</definedName>
    <definedName name="_xlnm.Print_Area" localSheetId="2">'1.3'!$A$1:$F$16</definedName>
    <definedName name="_xlnm.Print_Area" localSheetId="3">'1.4'!$A$1:$F$15</definedName>
    <definedName name="_xlnm.Print_Area" localSheetId="4">'2.1'!$A$1:$E$27</definedName>
    <definedName name="_xlnm.Print_Area" localSheetId="5">'2.2'!$A$1:$T$7</definedName>
    <definedName name="_xlnm.Print_Area" localSheetId="8">'3.1 по ц. п. 35 кВ и выше'!$A$1:$J$8</definedName>
    <definedName name="_xlnm.Print_Area" localSheetId="9">'3.1 по ц. п. ниже 35 кВ'!$A$1:$H$22</definedName>
    <definedName name="_xlnm.Print_Area" localSheetId="13">'3.5'!$A$1:$K$21</definedName>
    <definedName name="_xlnm.Print_Area" localSheetId="17">'4,5'!$A$1:$AA$6</definedName>
  </definedNames>
  <calcPr fullCalcOnLoad="1"/>
</workbook>
</file>

<file path=xl/sharedStrings.xml><?xml version="1.0" encoding="utf-8"?>
<sst xmlns="http://schemas.openxmlformats.org/spreadsheetml/2006/main" count="407" uniqueCount="239">
  <si>
    <t>N</t>
  </si>
  <si>
    <t>Показатель</t>
  </si>
  <si>
    <t>Значение показателя, годы</t>
  </si>
  <si>
    <t>Динамика изменения показателя</t>
  </si>
  <si>
    <t>ВН (110 кВ и выше)</t>
  </si>
  <si>
    <t>СН1 (35 - 60 кВ)</t>
  </si>
  <si>
    <t>СН2 (1 - 20 кВ)</t>
  </si>
  <si>
    <t>НН (до 1 кВ)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</si>
  <si>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</si>
  <si>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</si>
  <si>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r>
      <t>Показатель средней продолжительности прекращений передачи электрической энергии (</t>
    </r>
    <r>
      <rPr>
        <sz val="14"/>
        <color indexed="8"/>
        <rFont val="Calibri"/>
        <family val="2"/>
      </rPr>
      <t>П</t>
    </r>
    <r>
      <rPr>
        <sz val="8"/>
        <color indexed="8"/>
        <rFont val="Calibri"/>
        <family val="2"/>
      </rPr>
      <t>SAIDI</t>
    </r>
    <r>
      <rPr>
        <sz val="11"/>
        <color theme="1"/>
        <rFont val="Calibri"/>
        <family val="2"/>
      </rPr>
      <t>)</t>
    </r>
  </si>
  <si>
    <t>1.1.</t>
  </si>
  <si>
    <t>1.2.</t>
  </si>
  <si>
    <t>1.3.</t>
  </si>
  <si>
    <t>1.4.</t>
  </si>
  <si>
    <t>2.1.</t>
  </si>
  <si>
    <t>2.2.</t>
  </si>
  <si>
    <t>2.3.</t>
  </si>
  <si>
    <t>2.4.</t>
  </si>
  <si>
    <t>4.1.</t>
  </si>
  <si>
    <t>4.2.</t>
  </si>
  <si>
    <t>4.3.</t>
  </si>
  <si>
    <t>4.4.</t>
  </si>
  <si>
    <r>
      <t>Показатель средней частоты прекращений передачи электрической энергии (</t>
    </r>
    <r>
      <rPr>
        <sz val="14"/>
        <color indexed="8"/>
        <rFont val="Calibri"/>
        <family val="2"/>
      </rPr>
      <t>П</t>
    </r>
    <r>
      <rPr>
        <sz val="9"/>
        <color indexed="8"/>
        <rFont val="Calibri"/>
        <family val="2"/>
      </rPr>
      <t>SAIFI</t>
    </r>
    <r>
      <rPr>
        <sz val="11"/>
        <color theme="1"/>
        <rFont val="Calibri"/>
        <family val="2"/>
      </rPr>
      <t>)</t>
    </r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</si>
  <si>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</t>
    </r>
    <r>
      <rPr>
        <sz val="14"/>
        <color indexed="8"/>
        <rFont val="Calibri"/>
        <family val="2"/>
      </rPr>
      <t>П</t>
    </r>
    <r>
      <rPr>
        <sz val="9"/>
        <color indexed="8"/>
        <rFont val="Calibri"/>
        <family val="2"/>
      </rPr>
      <t>SAIDI план</t>
    </r>
    <r>
      <rPr>
        <sz val="11"/>
        <color theme="1"/>
        <rFont val="Calibri"/>
        <family val="2"/>
      </rPr>
      <t>)</t>
    </r>
  </si>
  <si>
    <t>3.1.</t>
  </si>
  <si>
    <t>3.2.</t>
  </si>
  <si>
    <t>3.3.</t>
  </si>
  <si>
    <t>3.4.</t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</si>
  <si>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</t>
    </r>
    <r>
      <rPr>
        <sz val="14"/>
        <color indexed="8"/>
        <rFont val="Calibri"/>
        <family val="2"/>
      </rPr>
      <t>П</t>
    </r>
    <r>
      <rPr>
        <sz val="9"/>
        <color indexed="8"/>
        <rFont val="Calibri"/>
        <family val="2"/>
      </rPr>
      <t>SAIFI план</t>
    </r>
    <r>
      <rPr>
        <sz val="11"/>
        <color theme="1"/>
        <rFont val="Calibri"/>
        <family val="2"/>
      </rPr>
      <t>)</t>
    </r>
  </si>
  <si>
    <t>5.1.</t>
  </si>
  <si>
    <t>Структурная единица сетевой организации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</si>
  <si>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</si>
  <si>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</si>
  <si>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</si>
  <si>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</si>
  <si>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СН2</t>
  </si>
  <si>
    <t>НН</t>
  </si>
  <si>
    <t>точки</t>
  </si>
  <si>
    <t>Псаиди</t>
  </si>
  <si>
    <t>Псаифи</t>
  </si>
  <si>
    <t>1. Увеличение затрат на проведение капитальных и текущих ремонтов оборудования.
2. При разработке технических решений по реконструкции и модернизации сети максимально предусматривать возможность резервирования эл. снабжения потребителей.
3. Увеличение затрат на эксплутационные работы по содержанию ВЛ (расчистка трасс, своевременное устранение дефектов и тп.).
4.  При реконструкциях, модернизации ВЛ, капитальных ремонтах с заменой провода, применять только самонесущий изолированный провод.</t>
  </si>
  <si>
    <t>Показатель средней продолжительности прекращений передачи электрической энергии,  (ПSAIDI)</t>
  </si>
  <si>
    <t>Показатель средней частоты прекращений передачи электрической энергии, (ПSAIFI)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</si>
  <si>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(ПSAIDI план)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</si>
  <si>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(ПSAIFI план)</t>
  </si>
  <si>
    <t>саиди</t>
  </si>
  <si>
    <t>№</t>
  </si>
  <si>
    <t>категории обращений
 потребителей</t>
  </si>
  <si>
    <t>формы обслуживания</t>
  </si>
  <si>
    <t>очная форма</t>
  </si>
  <si>
    <t>заочная форма  
использованием 
телефонной связи</t>
  </si>
  <si>
    <t>электронная форма 
с использованием сети 
"интернет"</t>
  </si>
  <si>
    <t>письменная форма 
с использованием почтовой 
связи</t>
  </si>
  <si>
    <t>прочее</t>
  </si>
  <si>
    <t>Всего обращений потребителей, в т.ч.</t>
  </si>
  <si>
    <t>1.1</t>
  </si>
  <si>
    <t>оказание услуг по передаче электрической энергии</t>
  </si>
  <si>
    <t>1.2</t>
  </si>
  <si>
    <t>осуществление технологического присоединения</t>
  </si>
  <si>
    <t>1.3</t>
  </si>
  <si>
    <t>коммерческий учёт электрической энергии</t>
  </si>
  <si>
    <t>1.4</t>
  </si>
  <si>
    <t>1.5</t>
  </si>
  <si>
    <t>техническое обслуживание электросетевых объектов</t>
  </si>
  <si>
    <t>1.6</t>
  </si>
  <si>
    <t>прочее (указать)</t>
  </si>
  <si>
    <r>
      <t>Жалобы</t>
    </r>
    <r>
      <rPr>
        <vertAlign val="superscript"/>
        <sz val="11"/>
        <color indexed="8"/>
        <rFont val="Calibri"/>
        <family val="2"/>
      </rPr>
      <t>1</t>
    </r>
  </si>
  <si>
    <t>2.1</t>
  </si>
  <si>
    <t>2.1.1</t>
  </si>
  <si>
    <r>
      <t>качество услуг по передаче электрической энергии</t>
    </r>
    <r>
      <rPr>
        <vertAlign val="superscript"/>
        <sz val="11"/>
        <color indexed="8"/>
        <rFont val="Calibri"/>
        <family val="2"/>
      </rPr>
      <t>2</t>
    </r>
  </si>
  <si>
    <t>2.1.2</t>
  </si>
  <si>
    <r>
      <t>качество электрической энергии</t>
    </r>
    <r>
      <rPr>
        <vertAlign val="superscript"/>
        <sz val="11"/>
        <color indexed="8"/>
        <rFont val="Calibri"/>
        <family val="2"/>
      </rPr>
      <t>3</t>
    </r>
  </si>
  <si>
    <t>2.2</t>
  </si>
  <si>
    <t>2.3</t>
  </si>
  <si>
    <t>2.4</t>
  </si>
  <si>
    <t>качество обслуживания</t>
  </si>
  <si>
    <t>2.5</t>
  </si>
  <si>
    <t>техническое обслуживание объектов электросетевого хозяйства</t>
  </si>
  <si>
    <t>2.6</t>
  </si>
  <si>
    <t>3</t>
  </si>
  <si>
    <t>Заявка на оказание услуг</t>
  </si>
  <si>
    <t>3.1</t>
  </si>
  <si>
    <t>по техническому присоединению</t>
  </si>
  <si>
    <t>3.2</t>
  </si>
  <si>
    <t>на заключение договора на оказание услуг по передаче электрической энергии</t>
  </si>
  <si>
    <t>3.3</t>
  </si>
  <si>
    <t>организация коммерческого учёта электрической энергии</t>
  </si>
  <si>
    <t>3.4</t>
  </si>
  <si>
    <t>1.3. Информация об объектах электросетевого хозяйства сетевой организации: длина воздушных линий (далее - ВЛ) и кабельных линий (далее - КЛ) с разбивкой по уровням напряжения, количество подстанций 110 кВ, 35 кВ, 6(10) кВ в динамике относительно года, предшествующего отчетному, заполняется в произвольной форме.</t>
  </si>
  <si>
    <t>объект</t>
  </si>
  <si>
    <t>ВЛ</t>
  </si>
  <si>
    <t>ед. изм</t>
  </si>
  <si>
    <t>км</t>
  </si>
  <si>
    <t>ВЛ-0,4</t>
  </si>
  <si>
    <t>ВЛ-6(10)</t>
  </si>
  <si>
    <t>2</t>
  </si>
  <si>
    <t>КЛ</t>
  </si>
  <si>
    <t>КЛ-0,4</t>
  </si>
  <si>
    <t>КЛ-6(10)</t>
  </si>
  <si>
    <t>шт</t>
  </si>
  <si>
    <t>ПС-110 кВ</t>
  </si>
  <si>
    <t>ПС-6(10) кВ</t>
  </si>
  <si>
    <t>Подстанции</t>
  </si>
  <si>
    <t>1.4. Уровень физического износа объектов электросетевого хозяйства сетевой организации с разбивкой по уровням напряжения и по типам оборудования, а также динамика по отношению к году, предшествующему отчетному, заполняется в произвольной форме и выражается в процентах по отношению к нормативному сроку службы объектов.</t>
  </si>
  <si>
    <t>%</t>
  </si>
  <si>
    <t xml:space="preserve">2.3. Мероприятия, выполненные сетевой организацией в целях повышения качества оказания услуг по передаче электрической энергии в отчетном периоде, заполняется в произвольной форме.
</t>
  </si>
  <si>
    <t xml:space="preserve">2.4. Прочая информация, которую сетевая организация считает целесообразной для включения в отчет, касающаяся качества оказания услуг по передаче электрической энергии, заполняется в произвольной форме.
</t>
  </si>
  <si>
    <t xml:space="preserve"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периоде.
</t>
  </si>
  <si>
    <t xml:space="preserve">
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
</t>
  </si>
  <si>
    <t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</si>
  <si>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№ п/п</t>
  </si>
  <si>
    <t>Место установки ТП</t>
  </si>
  <si>
    <t>Тип, № ТП (КТПн, КТП, СКТПН и др.)</t>
  </si>
  <si>
    <t>Трансформатор</t>
  </si>
  <si>
    <t xml:space="preserve">      %       загрузки           тр-ра</t>
  </si>
  <si>
    <t>Объем свободной мощности (кВА)</t>
  </si>
  <si>
    <t>тип тр-ра</t>
  </si>
  <si>
    <t>кВА</t>
  </si>
  <si>
    <t>ТМ</t>
  </si>
  <si>
    <t>КТП-2</t>
  </si>
  <si>
    <t>КТП-3</t>
  </si>
  <si>
    <t>КТП-6</t>
  </si>
  <si>
    <t>Итого:</t>
  </si>
  <si>
    <t>КТП-1</t>
  </si>
  <si>
    <t>КТП-4</t>
  </si>
  <si>
    <t>КТП-5</t>
  </si>
  <si>
    <t>№ ТП (РП)</t>
  </si>
  <si>
    <t>Адрес ТП (РП)</t>
  </si>
  <si>
    <t>Мощность тр-ра 35/6 кВ, кВА</t>
  </si>
  <si>
    <t>Соответ. мощность в кВт</t>
  </si>
  <si>
    <t>Рmax тр-ра 35/6 кВ,
 кВт</t>
  </si>
  <si>
    <t>Объем ре-зерва мощ-ности для ТПр 35/6 кВ,  кВт</t>
  </si>
  <si>
    <t>-</t>
  </si>
  <si>
    <t>1.2 Количество потребителей услуг сетевой организации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отчетному, заполняется в произвольной форме.</t>
  </si>
  <si>
    <t xml:space="preserve">3.2. Мероприятия, выполненные сетевой организацией в целях совершенствования деятельности по технологическому присоединению в отчетном периоде, заполняется в произвольной форме.
</t>
  </si>
  <si>
    <t xml:space="preserve">3.3. Прочая информация, которую сетевая организация считает целесообразной для включения в отчет, касающаяся предоставления услуг по технологическому присоединению, заполняется в произвольной форме.
</t>
  </si>
  <si>
    <t xml:space="preserve">3.4. Сведения о качестве услуг по технологическому присоединению к электрическим сетям сетевой организации.
</t>
  </si>
  <si>
    <t>Категория присоединения потребителей услуг по передаче электрической энергии в разбивке по мощности, по годам</t>
  </si>
  <si>
    <t>Всего</t>
  </si>
  <si>
    <t>До 15 кВт включительно</t>
  </si>
  <si>
    <t>Свыше 15 кВт до 150 кВт включительно</t>
  </si>
  <si>
    <t>Свыше 150 кВт до 670 кВт включительно</t>
  </si>
  <si>
    <t>Свыше 670 кВт</t>
  </si>
  <si>
    <t>Объекты по произв-ву эл. энергии</t>
  </si>
  <si>
    <t>2015 год</t>
  </si>
  <si>
    <t>Динамика изменения показателя, %</t>
  </si>
  <si>
    <t>Число заявок на технологическое присоединение (ТПр), поданых заявителями, шт.</t>
  </si>
  <si>
    <t>Число заявок на ТПр, по которым направлен проект договора об осуществлении ТПр к эл. сетям, шт.</t>
  </si>
  <si>
    <t>Число заявок на ТПр, по которым направлен проект договора об осуществлении ТПр к эл. сетям, с нарушением сроков, подтвержденными актами контролирующих организаций и (или) решениями суда, шт., в т.ч.: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</si>
  <si>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</si>
  <si>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</si>
  <si>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ТПр к эл. сетям, дней.</t>
  </si>
  <si>
    <t>Число заключенных договоров об осуществлении ТПр к эл. сетям, шт.</t>
  </si>
  <si>
    <t>Число исполненных договоров об осуществлении ТПр к эл. сетям, шт.</t>
  </si>
  <si>
    <t>Число исполненных договоров об осуществлении ТПр к эл. сетям, с нарушением сроков, подтвержденными актами контролирующих организаций и (или) решениями суда, шт., в т.ч.:</t>
  </si>
  <si>
    <t>7.1.</t>
  </si>
  <si>
    <t>7.2.</t>
  </si>
  <si>
    <t>по вине заявителя</t>
  </si>
  <si>
    <t>Средняя продолжительность исполнения  договоров об осуществлении ТПр к эл. сетям, дней.</t>
  </si>
  <si>
    <t>Мощность энергопринимающих устройств, кВт</t>
  </si>
  <si>
    <t>Категория электроснабжения</t>
  </si>
  <si>
    <t>I-II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</si>
  <si>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</si>
  <si>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</si>
  <si>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</si>
  <si>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питания</t>
  </si>
  <si>
    <t>500 м -сельская местность, 300 - городская местность</t>
  </si>
  <si>
    <t>Да</t>
  </si>
  <si>
    <t>Нет</t>
  </si>
  <si>
    <t>3.5. Стоимость технологического присоединения к электрическим сетям сетевой организации (не заполняется,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</t>
  </si>
  <si>
    <t>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ее увеличения с разбивкой по структурным единицам сетевой организации и по уровням напряжения на основании инвестиционной программы такой организации, заполняется в произвольной форме.</t>
  </si>
  <si>
    <t>Год</t>
  </si>
  <si>
    <t>Количество потребителей услуг сетевой организации</t>
  </si>
  <si>
    <t>Количество Юридических лиц</t>
  </si>
  <si>
    <t>Количество Физических лиц</t>
  </si>
  <si>
    <t>Количество точек учета всего</t>
  </si>
  <si>
    <t>Количество ТУ юридических лиц</t>
  </si>
  <si>
    <t>Количество ТУ физических лиц</t>
  </si>
  <si>
    <t>ТУ ВН</t>
  </si>
  <si>
    <t>ТУ СН1</t>
  </si>
  <si>
    <t>ТУ СН2</t>
  </si>
  <si>
    <t>ТУ НН</t>
  </si>
  <si>
    <t>Динамика</t>
  </si>
  <si>
    <t>1.1. Количество потребителей услуг сетевой организации (далее - потребители)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отчетному, заполняется в произвольной форме.</t>
  </si>
  <si>
    <t>Количество точек всего</t>
  </si>
  <si>
    <t>в т.ч. ПУ Физ ЛИЦ</t>
  </si>
  <si>
    <t>в т.ч. ПУ Юр лиц</t>
  </si>
  <si>
    <t>в т.ч. ПУ на вводе в МЖД</t>
  </si>
  <si>
    <t>в т.ч. ПУ с возможностью дистанционного сбора данных</t>
  </si>
  <si>
    <t>4.2. Информация о деятельности офисов обслуживания потребителей.</t>
  </si>
  <si>
    <t>Офис обслуживания потребителей</t>
  </si>
  <si>
    <t>Тип офиса &lt;2&gt;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</si>
  <si>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</si>
  <si>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</si>
  <si>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</si>
  <si>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 &lt;3&gt;</t>
  </si>
  <si>
    <t>Количество потребителей, обратившихся очно в отчетном периоде</t>
  </si>
  <si>
    <t>Среднее время на обслуживание потребителя, мин. &lt;4&gt;</t>
  </si>
  <si>
    <t>Среднее время ожидания потребителя в очереди, мин. &lt;4&gt;</t>
  </si>
  <si>
    <t>Количество сторонних организаций на территории офиса обслуживания (при наличии указать названия организаций) &lt;4&gt;</t>
  </si>
  <si>
    <t>Пункт обслуживания</t>
  </si>
  <si>
    <t>Чайковский</t>
  </si>
  <si>
    <t>г. Чайковский, ул. Шлюзовая, д. 1/1</t>
  </si>
  <si>
    <t>(241)2-12-66</t>
  </si>
  <si>
    <t>Проверка расчетного пункта учета.Измерение параметров электрической энергии. Перепрограммирование электросчетчиков. Оформление акта разграничения балансовой принадлежности.</t>
  </si>
  <si>
    <t>8-17</t>
  </si>
  <si>
    <t>4.3. Информация о заочном обслуживании потребителей посредством телефонной связи.</t>
  </si>
  <si>
    <t>Наименование</t>
  </si>
  <si>
    <t>номер телефона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</si>
  <si>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</si>
  <si>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</si>
  <si>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</si>
  <si>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</si>
  <si>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 &lt;1&gt;</t>
  </si>
  <si>
    <t>мин.</t>
  </si>
  <si>
    <t>Не заполняется</t>
  </si>
  <si>
    <t>Среднее время обработки телефонного вызова от потребителя на выделенные телефонные номера за текущий период &lt;2&gt;</t>
  </si>
  <si>
    <t>4.5. 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организаций.</t>
  </si>
  <si>
    <r>
      <t xml:space="preserve">Проверка расчетного пункта учета – </t>
    </r>
    <r>
      <rPr>
        <sz val="11"/>
        <color theme="1"/>
        <rFont val="Calibri"/>
        <family val="2"/>
      </rPr>
      <t>проверка фазировки, опломбирование счетчика, составление акта, поверка фазировки фазоуказателем, снятие векторной диаграммы</t>
    </r>
    <r>
      <rPr>
        <b/>
        <sz val="11"/>
        <color indexed="8"/>
        <rFont val="Calibri"/>
        <family val="2"/>
      </rPr>
      <t>.</t>
    </r>
  </si>
  <si>
    <r>
      <t xml:space="preserve">Измерение параметров электрической энергии </t>
    </r>
    <r>
      <rPr>
        <sz val="11"/>
        <color theme="1"/>
        <rFont val="Calibri"/>
        <family val="2"/>
      </rPr>
      <t>– снятие пломбы, замер нагрузки и напряжения, установка пломб, составление акта.</t>
    </r>
  </si>
  <si>
    <r>
      <t xml:space="preserve">Перепрограммирование электросчетчиков – </t>
    </r>
    <r>
      <rPr>
        <sz val="11"/>
        <color theme="1"/>
        <rFont val="Calibri"/>
        <family val="2"/>
      </rPr>
      <t>снятие пломбы, подключение ноутбука к электросчетчику, выполнение перепрограммирования, опрос электросчетчика, проверка отсчета на счетном механизме электросчетчика, установка пломб, составление акта</t>
    </r>
    <r>
      <rPr>
        <b/>
        <sz val="11"/>
        <color indexed="8"/>
        <rFont val="Calibri"/>
        <family val="2"/>
      </rPr>
      <t>.</t>
    </r>
  </si>
  <si>
    <r>
      <t xml:space="preserve">Оформление акта разграничения балансовой принадлежности – </t>
    </r>
    <r>
      <rPr>
        <sz val="11"/>
        <color theme="1"/>
        <rFont val="Calibri"/>
        <family val="2"/>
      </rPr>
      <t>контрольная проверка абонента, проверка установленной мощности, экспертиза правоустанавливающей документации, составление акта.</t>
    </r>
  </si>
  <si>
    <t>Перечень номеров телефонов, выделенных для обслуживания потребителей:
Номер телефона по вопросам энергоснабжения:
Номера телефонов центров обработки телефонных вызовов:</t>
  </si>
  <si>
    <t>Составлено:</t>
  </si>
  <si>
    <t>2016 год</t>
  </si>
  <si>
    <t>Все остальное рассчитывается
по приказам министерства энергетики, ЖКХ и государственного регулирования тарифов УР от 27 мая 2016 г. №8/4, 8/5.</t>
  </si>
  <si>
    <t>Республика Удмуртия, Воткинский р-н, п. Волковский</t>
  </si>
  <si>
    <t xml:space="preserve">ПС Прикамье-2 110/6 кВ
</t>
  </si>
  <si>
    <t>п. Волковский</t>
  </si>
  <si>
    <t>Республика Удмуртия, Воткинский р-н, п. Новый</t>
  </si>
  <si>
    <t>ЗТП-1</t>
  </si>
  <si>
    <t>ЗТП-2</t>
  </si>
  <si>
    <t>ЗТП-3</t>
  </si>
  <si>
    <t>ЗТП-4</t>
  </si>
  <si>
    <t>ЗТП-5</t>
  </si>
  <si>
    <t>ЗТП-514</t>
  </si>
  <si>
    <t>ООО "Коммунальные сети"                    пос. Новый</t>
  </si>
  <si>
    <t>ВЛ-110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</si>
</sst>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"/>
    <numFmt numFmtId="174" formatCode="#,##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Tahoma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2"/>
      <name val="Calibri"/>
      <family val="2"/>
    </font>
    <font>
      <sz val="11"/>
      <name val="Calibri"/>
      <family val="2"/>
    </font>
    <font>
      <sz val="10"/>
      <color indexed="30"/>
      <name val="Arial"/>
      <family val="2"/>
    </font>
    <font>
      <b/>
      <sz val="12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Tahoma"/>
      <family val="2"/>
    </font>
    <font>
      <sz val="10"/>
      <color rgb="FF0070C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4DFE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medium"/>
      <top style="thin"/>
      <bottom style="thin"/>
    </border>
    <border diagonalUp="1" diagonalDown="1">
      <left style="thin"/>
      <right style="thin"/>
      <top style="thin"/>
      <bottom style="medium"/>
      <diagonal style="thin"/>
    </border>
    <border diagonalUp="1" diagonalDown="1">
      <left style="thin"/>
      <right style="medium"/>
      <top style="thin"/>
      <bottom style="medium"/>
      <diagonal style="thin"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hair"/>
      <right/>
      <top style="medium"/>
      <bottom style="hair"/>
    </border>
    <border>
      <left style="hair"/>
      <right/>
      <top style="hair"/>
      <bottom style="hair"/>
    </border>
    <border>
      <left style="hair"/>
      <right/>
      <top style="hair"/>
      <bottom style="medium"/>
    </border>
    <border>
      <left/>
      <right/>
      <top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hair"/>
      <top style="medium"/>
      <bottom/>
    </border>
    <border>
      <left style="medium"/>
      <right style="hair"/>
      <top/>
      <bottom/>
    </border>
    <border>
      <left style="medium"/>
      <right style="hair"/>
      <top/>
      <bottom style="medium"/>
    </border>
    <border>
      <left style="hair"/>
      <right style="hair"/>
      <top style="medium"/>
      <bottom/>
    </border>
    <border>
      <left style="hair"/>
      <right style="hair"/>
      <top/>
      <bottom style="hair"/>
    </border>
    <border>
      <left style="hair"/>
      <right style="hair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hair"/>
      <top/>
      <bottom style="hair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8" fillId="0" borderId="0">
      <alignment/>
      <protection/>
    </xf>
    <xf numFmtId="0" fontId="5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00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16" fontId="0" fillId="0" borderId="12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16" fontId="0" fillId="0" borderId="14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right" vertical="center" wrapText="1"/>
    </xf>
    <xf numFmtId="0" fontId="0" fillId="0" borderId="15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54" fillId="0" borderId="0" xfId="0" applyFont="1" applyAlignment="1">
      <alignment/>
    </xf>
    <xf numFmtId="0" fontId="54" fillId="0" borderId="11" xfId="0" applyFont="1" applyBorder="1" applyAlignment="1">
      <alignment horizontal="center" vertical="center" wrapText="1"/>
    </xf>
    <xf numFmtId="173" fontId="54" fillId="0" borderId="11" xfId="0" applyNumberFormat="1" applyFont="1" applyBorder="1" applyAlignment="1">
      <alignment horizontal="center" vertical="center" wrapText="1"/>
    </xf>
    <xf numFmtId="173" fontId="54" fillId="0" borderId="0" xfId="0" applyNumberFormat="1" applyFont="1" applyAlignment="1">
      <alignment/>
    </xf>
    <xf numFmtId="174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 wrapText="1"/>
    </xf>
    <xf numFmtId="10" fontId="0" fillId="0" borderId="16" xfId="0" applyNumberFormat="1" applyFont="1" applyFill="1" applyBorder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wrapText="1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174" fontId="6" fillId="0" borderId="0" xfId="0" applyNumberFormat="1" applyFont="1" applyFill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/>
    </xf>
    <xf numFmtId="0" fontId="54" fillId="0" borderId="0" xfId="0" applyFont="1" applyBorder="1" applyAlignment="1">
      <alignment vertical="center" wrapText="1"/>
    </xf>
    <xf numFmtId="0" fontId="5" fillId="0" borderId="0" xfId="52" applyFont="1" applyFill="1" applyAlignment="1">
      <alignment vertical="center"/>
      <protection/>
    </xf>
    <xf numFmtId="0" fontId="5" fillId="0" borderId="16" xfId="52" applyFont="1" applyFill="1" applyBorder="1" applyAlignment="1">
      <alignment horizontal="center" vertical="center" wrapText="1"/>
      <protection/>
    </xf>
    <xf numFmtId="0" fontId="5" fillId="0" borderId="0" xfId="52" applyFont="1" applyFill="1" applyAlignment="1">
      <alignment horizontal="center" vertical="center"/>
      <protection/>
    </xf>
    <xf numFmtId="0" fontId="6" fillId="0" borderId="0" xfId="52" applyFont="1" applyFill="1" applyAlignment="1">
      <alignment horizontal="center" vertical="center"/>
      <protection/>
    </xf>
    <xf numFmtId="0" fontId="5" fillId="0" borderId="0" xfId="53" applyAlignment="1">
      <alignment horizontal="center" vertical="center"/>
      <protection/>
    </xf>
    <xf numFmtId="0" fontId="5" fillId="0" borderId="0" xfId="53" applyAlignment="1">
      <alignment vertical="center"/>
      <protection/>
    </xf>
    <xf numFmtId="0" fontId="5" fillId="0" borderId="0" xfId="53" applyFont="1" applyAlignment="1">
      <alignment vertical="center"/>
      <protection/>
    </xf>
    <xf numFmtId="0" fontId="5" fillId="0" borderId="0" xfId="53" applyFont="1" applyFill="1" applyAlignment="1">
      <alignment vertical="center"/>
      <protection/>
    </xf>
    <xf numFmtId="0" fontId="5" fillId="0" borderId="0" xfId="53" applyFill="1" applyAlignment="1">
      <alignment vertical="center"/>
      <protection/>
    </xf>
    <xf numFmtId="0" fontId="5" fillId="0" borderId="18" xfId="53" applyFont="1" applyBorder="1" applyAlignment="1">
      <alignment horizontal="center" vertical="center" wrapText="1"/>
      <protection/>
    </xf>
    <xf numFmtId="0" fontId="5" fillId="0" borderId="19" xfId="53" applyFont="1" applyBorder="1" applyAlignment="1">
      <alignment horizontal="center" vertical="center" wrapText="1"/>
      <protection/>
    </xf>
    <xf numFmtId="0" fontId="5" fillId="33" borderId="19" xfId="53" applyFont="1" applyFill="1" applyBorder="1" applyAlignment="1">
      <alignment horizontal="center" vertical="center" wrapText="1"/>
      <protection/>
    </xf>
    <xf numFmtId="0" fontId="5" fillId="0" borderId="16" xfId="53" applyFont="1" applyBorder="1" applyAlignment="1">
      <alignment horizontal="center" vertical="center" wrapText="1"/>
      <protection/>
    </xf>
    <xf numFmtId="0" fontId="5" fillId="0" borderId="16" xfId="53" applyFont="1" applyBorder="1" applyAlignment="1">
      <alignment vertical="center"/>
      <protection/>
    </xf>
    <xf numFmtId="4" fontId="5" fillId="0" borderId="16" xfId="53" applyNumberFormat="1" applyFont="1" applyBorder="1" applyAlignment="1">
      <alignment horizontal="right" vertical="center"/>
      <protection/>
    </xf>
    <xf numFmtId="4" fontId="5" fillId="33" borderId="16" xfId="53" applyNumberFormat="1" applyFont="1" applyFill="1" applyBorder="1" applyAlignment="1">
      <alignment vertical="center"/>
      <protection/>
    </xf>
    <xf numFmtId="4" fontId="5" fillId="0" borderId="16" xfId="53" applyNumberFormat="1" applyFont="1" applyFill="1" applyBorder="1" applyAlignment="1">
      <alignment vertical="center"/>
      <protection/>
    </xf>
    <xf numFmtId="0" fontId="5" fillId="0" borderId="16" xfId="53" applyFont="1" applyBorder="1" applyAlignment="1">
      <alignment horizontal="center" vertical="center"/>
      <protection/>
    </xf>
    <xf numFmtId="4" fontId="7" fillId="0" borderId="16" xfId="53" applyNumberFormat="1" applyFont="1" applyBorder="1" applyAlignment="1">
      <alignment vertical="center"/>
      <protection/>
    </xf>
    <xf numFmtId="4" fontId="7" fillId="0" borderId="16" xfId="53" applyNumberFormat="1" applyFont="1" applyFill="1" applyBorder="1" applyAlignment="1">
      <alignment vertical="center"/>
      <protection/>
    </xf>
    <xf numFmtId="0" fontId="0" fillId="0" borderId="16" xfId="0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56" fillId="0" borderId="16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0" fontId="56" fillId="0" borderId="23" xfId="0" applyFont="1" applyBorder="1" applyAlignment="1">
      <alignment horizontal="center" vertical="center"/>
    </xf>
    <xf numFmtId="0" fontId="56" fillId="0" borderId="24" xfId="0" applyFont="1" applyBorder="1" applyAlignment="1">
      <alignment vertical="center" wrapText="1"/>
    </xf>
    <xf numFmtId="0" fontId="56" fillId="0" borderId="24" xfId="0" applyFont="1" applyBorder="1" applyAlignment="1">
      <alignment vertical="center"/>
    </xf>
    <xf numFmtId="0" fontId="56" fillId="0" borderId="25" xfId="0" applyFont="1" applyBorder="1" applyAlignment="1">
      <alignment vertical="center"/>
    </xf>
    <xf numFmtId="0" fontId="56" fillId="0" borderId="26" xfId="0" applyFont="1" applyBorder="1" applyAlignment="1">
      <alignment horizontal="center" vertical="center"/>
    </xf>
    <xf numFmtId="0" fontId="56" fillId="0" borderId="27" xfId="0" applyFont="1" applyBorder="1" applyAlignment="1">
      <alignment vertical="center" wrapText="1"/>
    </xf>
    <xf numFmtId="0" fontId="56" fillId="0" borderId="27" xfId="0" applyFont="1" applyBorder="1" applyAlignment="1">
      <alignment vertical="center"/>
    </xf>
    <xf numFmtId="9" fontId="56" fillId="0" borderId="27" xfId="0" applyNumberFormat="1" applyFont="1" applyBorder="1" applyAlignment="1">
      <alignment vertical="center"/>
    </xf>
    <xf numFmtId="0" fontId="56" fillId="0" borderId="28" xfId="0" applyFont="1" applyBorder="1" applyAlignment="1">
      <alignment vertical="center"/>
    </xf>
    <xf numFmtId="0" fontId="56" fillId="0" borderId="29" xfId="0" applyFont="1" applyBorder="1" applyAlignment="1">
      <alignment horizontal="center" vertical="center"/>
    </xf>
    <xf numFmtId="0" fontId="56" fillId="0" borderId="20" xfId="0" applyFont="1" applyBorder="1" applyAlignment="1">
      <alignment horizontal="center" vertical="center" textRotation="90" wrapText="1"/>
    </xf>
    <xf numFmtId="0" fontId="56" fillId="0" borderId="21" xfId="0" applyFont="1" applyBorder="1" applyAlignment="1">
      <alignment horizontal="center" vertical="center" textRotation="90" wrapText="1"/>
    </xf>
    <xf numFmtId="0" fontId="56" fillId="0" borderId="30" xfId="0" applyFont="1" applyBorder="1" applyAlignment="1">
      <alignment horizontal="center" vertical="center" wrapText="1"/>
    </xf>
    <xf numFmtId="0" fontId="56" fillId="0" borderId="31" xfId="0" applyFont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/>
    </xf>
    <xf numFmtId="9" fontId="56" fillId="0" borderId="27" xfId="0" applyNumberFormat="1" applyFont="1" applyBorder="1" applyAlignment="1">
      <alignment horizontal="center" vertical="center"/>
    </xf>
    <xf numFmtId="0" fontId="56" fillId="0" borderId="32" xfId="0" applyFont="1" applyBorder="1" applyAlignment="1">
      <alignment vertical="center"/>
    </xf>
    <xf numFmtId="9" fontId="56" fillId="0" borderId="32" xfId="0" applyNumberFormat="1" applyFont="1" applyBorder="1" applyAlignment="1">
      <alignment vertical="center"/>
    </xf>
    <xf numFmtId="0" fontId="56" fillId="0" borderId="33" xfId="0" applyFont="1" applyBorder="1" applyAlignment="1">
      <alignment vertical="center"/>
    </xf>
    <xf numFmtId="0" fontId="56" fillId="0" borderId="34" xfId="0" applyFont="1" applyBorder="1" applyAlignment="1">
      <alignment horizontal="center" vertical="center"/>
    </xf>
    <xf numFmtId="9" fontId="56" fillId="0" borderId="35" xfId="0" applyNumberFormat="1" applyFont="1" applyBorder="1" applyAlignment="1">
      <alignment horizontal="center" vertical="center"/>
    </xf>
    <xf numFmtId="9" fontId="56" fillId="0" borderId="36" xfId="0" applyNumberFormat="1" applyFont="1" applyBorder="1" applyAlignment="1">
      <alignment horizontal="center" vertical="center"/>
    </xf>
    <xf numFmtId="10" fontId="0" fillId="0" borderId="16" xfId="0" applyNumberFormat="1" applyBorder="1" applyAlignment="1">
      <alignment horizontal="center" vertical="center"/>
    </xf>
    <xf numFmtId="0" fontId="57" fillId="0" borderId="14" xfId="0" applyFont="1" applyBorder="1" applyAlignment="1">
      <alignment vertical="center"/>
    </xf>
    <xf numFmtId="0" fontId="57" fillId="0" borderId="15" xfId="0" applyFont="1" applyBorder="1" applyAlignment="1">
      <alignment horizontal="center" vertical="center" wrapText="1"/>
    </xf>
    <xf numFmtId="0" fontId="57" fillId="0" borderId="15" xfId="0" applyFont="1" applyBorder="1" applyAlignment="1">
      <alignment vertical="center"/>
    </xf>
    <xf numFmtId="0" fontId="57" fillId="0" borderId="17" xfId="0" applyFont="1" applyBorder="1" applyAlignment="1">
      <alignment horizontal="right" vertical="center"/>
    </xf>
    <xf numFmtId="3" fontId="57" fillId="0" borderId="11" xfId="0" applyNumberFormat="1" applyFont="1" applyBorder="1" applyAlignment="1">
      <alignment horizontal="right" vertical="center"/>
    </xf>
    <xf numFmtId="0" fontId="57" fillId="0" borderId="11" xfId="0" applyFont="1" applyBorder="1" applyAlignment="1">
      <alignment horizontal="right" vertical="center"/>
    </xf>
    <xf numFmtId="0" fontId="57" fillId="0" borderId="12" xfId="0" applyFont="1" applyBorder="1" applyAlignment="1">
      <alignment vertical="center"/>
    </xf>
    <xf numFmtId="0" fontId="57" fillId="0" borderId="37" xfId="0" applyFont="1" applyBorder="1" applyAlignment="1">
      <alignment vertical="center"/>
    </xf>
    <xf numFmtId="0" fontId="0" fillId="0" borderId="0" xfId="0" applyAlignment="1">
      <alignment horizontal="center"/>
    </xf>
    <xf numFmtId="3" fontId="0" fillId="0" borderId="16" xfId="0" applyNumberFormat="1" applyBorder="1" applyAlignment="1">
      <alignment/>
    </xf>
    <xf numFmtId="0" fontId="0" fillId="0" borderId="16" xfId="0" applyBorder="1" applyAlignment="1">
      <alignment vertical="center" wrapText="1"/>
    </xf>
    <xf numFmtId="0" fontId="0" fillId="0" borderId="16" xfId="0" applyBorder="1" applyAlignment="1">
      <alignment horizontal="left" vertical="center" wrapText="1"/>
    </xf>
    <xf numFmtId="0" fontId="45" fillId="0" borderId="0" xfId="0" applyFont="1" applyAlignment="1">
      <alignment vertical="center"/>
    </xf>
    <xf numFmtId="0" fontId="0" fillId="0" borderId="16" xfId="0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57" fillId="0" borderId="17" xfId="0" applyFont="1" applyBorder="1" applyAlignment="1">
      <alignment vertical="center"/>
    </xf>
    <xf numFmtId="3" fontId="57" fillId="34" borderId="14" xfId="0" applyNumberFormat="1" applyFont="1" applyFill="1" applyBorder="1" applyAlignment="1">
      <alignment horizontal="right" vertical="center"/>
    </xf>
    <xf numFmtId="0" fontId="34" fillId="0" borderId="16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52" fillId="0" borderId="0" xfId="0" applyFont="1" applyAlignment="1">
      <alignment/>
    </xf>
    <xf numFmtId="16" fontId="52" fillId="0" borderId="0" xfId="0" applyNumberFormat="1" applyFont="1" applyAlignment="1">
      <alignment/>
    </xf>
    <xf numFmtId="0" fontId="58" fillId="0" borderId="27" xfId="0" applyFont="1" applyBorder="1" applyAlignment="1">
      <alignment vertical="center"/>
    </xf>
    <xf numFmtId="0" fontId="11" fillId="0" borderId="0" xfId="0" applyFont="1" applyFill="1" applyAlignment="1">
      <alignment vertical="center"/>
    </xf>
    <xf numFmtId="0" fontId="59" fillId="0" borderId="16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vertical="center"/>
    </xf>
    <xf numFmtId="0" fontId="60" fillId="0" borderId="16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vertical="center"/>
    </xf>
    <xf numFmtId="0" fontId="59" fillId="0" borderId="38" xfId="0" applyFont="1" applyFill="1" applyBorder="1" applyAlignment="1">
      <alignment horizontal="center" vertical="center"/>
    </xf>
    <xf numFmtId="0" fontId="60" fillId="0" borderId="38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3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54" fillId="0" borderId="13" xfId="0" applyFont="1" applyBorder="1" applyAlignment="1">
      <alignment horizontal="center" vertical="center" wrapText="1"/>
    </xf>
    <xf numFmtId="173" fontId="54" fillId="0" borderId="13" xfId="0" applyNumberFormat="1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4" fillId="0" borderId="13" xfId="0" applyFont="1" applyBorder="1" applyAlignment="1">
      <alignment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4" xfId="0" applyFont="1" applyBorder="1" applyAlignment="1">
      <alignment vertical="center" wrapText="1"/>
    </xf>
    <xf numFmtId="0" fontId="54" fillId="0" borderId="14" xfId="0" applyFont="1" applyBorder="1" applyAlignment="1">
      <alignment horizontal="center" vertical="center"/>
    </xf>
    <xf numFmtId="173" fontId="54" fillId="0" borderId="14" xfId="0" applyNumberFormat="1" applyFont="1" applyBorder="1" applyAlignment="1">
      <alignment horizontal="center" vertical="center" wrapText="1"/>
    </xf>
    <xf numFmtId="172" fontId="54" fillId="0" borderId="1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61" fillId="0" borderId="0" xfId="0" applyFont="1" applyAlignment="1">
      <alignment horizontal="center" wrapText="1"/>
    </xf>
    <xf numFmtId="0" fontId="61" fillId="0" borderId="0" xfId="0" applyFont="1" applyAlignment="1">
      <alignment horizontal="center"/>
    </xf>
    <xf numFmtId="0" fontId="59" fillId="0" borderId="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39" xfId="0" applyFont="1" applyBorder="1" applyAlignment="1">
      <alignment horizontal="center" vertical="center" wrapText="1"/>
    </xf>
    <xf numFmtId="0" fontId="54" fillId="0" borderId="40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" fillId="0" borderId="0" xfId="53" applyFont="1" applyAlignment="1">
      <alignment horizontal="center" vertical="center" wrapText="1"/>
      <protection/>
    </xf>
    <xf numFmtId="0" fontId="5" fillId="0" borderId="0" xfId="53" applyFont="1" applyAlignment="1">
      <alignment horizontal="center" vertical="center"/>
      <protection/>
    </xf>
    <xf numFmtId="0" fontId="59" fillId="0" borderId="42" xfId="0" applyFont="1" applyFill="1" applyBorder="1" applyAlignment="1">
      <alignment horizontal="center" vertical="center"/>
    </xf>
    <xf numFmtId="0" fontId="59" fillId="0" borderId="38" xfId="0" applyFont="1" applyFill="1" applyBorder="1" applyAlignment="1">
      <alignment horizontal="center" vertical="center"/>
    </xf>
    <xf numFmtId="0" fontId="60" fillId="0" borderId="42" xfId="0" applyFont="1" applyFill="1" applyBorder="1" applyAlignment="1">
      <alignment horizontal="center" vertical="center"/>
    </xf>
    <xf numFmtId="0" fontId="60" fillId="0" borderId="38" xfId="0" applyFont="1" applyFill="1" applyBorder="1" applyAlignment="1">
      <alignment horizontal="center" vertical="center"/>
    </xf>
    <xf numFmtId="0" fontId="5" fillId="0" borderId="16" xfId="52" applyFont="1" applyFill="1" applyBorder="1" applyAlignment="1">
      <alignment horizontal="center" vertical="center" wrapText="1"/>
      <protection/>
    </xf>
    <xf numFmtId="0" fontId="8" fillId="0" borderId="16" xfId="52" applyFill="1" applyBorder="1" applyAlignment="1">
      <alignment horizontal="center" vertical="center"/>
      <protection/>
    </xf>
    <xf numFmtId="0" fontId="60" fillId="0" borderId="43" xfId="0" applyFont="1" applyFill="1" applyBorder="1" applyAlignment="1">
      <alignment horizontal="center" vertical="center"/>
    </xf>
    <xf numFmtId="0" fontId="60" fillId="0" borderId="44" xfId="0" applyFont="1" applyFill="1" applyBorder="1" applyAlignment="1">
      <alignment horizontal="center" vertical="center"/>
    </xf>
    <xf numFmtId="0" fontId="5" fillId="0" borderId="0" xfId="52" applyFont="1" applyAlignment="1">
      <alignment horizontal="center" vertical="center" wrapText="1"/>
      <protection/>
    </xf>
    <xf numFmtId="0" fontId="5" fillId="0" borderId="0" xfId="52" applyFont="1" applyAlignment="1">
      <alignment horizontal="center" vertical="center"/>
      <protection/>
    </xf>
    <xf numFmtId="0" fontId="8" fillId="0" borderId="0" xfId="52" applyFont="1" applyAlignment="1">
      <alignment horizontal="center" vertical="center"/>
      <protection/>
    </xf>
    <xf numFmtId="0" fontId="8" fillId="0" borderId="0" xfId="52" applyFont="1" applyAlignment="1">
      <alignment vertical="center"/>
      <protection/>
    </xf>
    <xf numFmtId="0" fontId="8" fillId="0" borderId="0" xfId="52" applyFont="1" applyBorder="1" applyAlignment="1">
      <alignment vertical="center"/>
      <protection/>
    </xf>
    <xf numFmtId="0" fontId="6" fillId="0" borderId="16" xfId="52" applyFont="1" applyFill="1" applyBorder="1" applyAlignment="1">
      <alignment horizontal="center" vertical="center" wrapText="1"/>
      <protection/>
    </xf>
    <xf numFmtId="0" fontId="56" fillId="0" borderId="45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56" fillId="0" borderId="4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56" fillId="0" borderId="4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56" fillId="0" borderId="50" xfId="0" applyFont="1" applyBorder="1" applyAlignment="1">
      <alignment horizontal="center" vertical="center" textRotation="90" wrapText="1"/>
    </xf>
    <xf numFmtId="0" fontId="0" fillId="0" borderId="51" xfId="0" applyBorder="1" applyAlignment="1">
      <alignment horizontal="center" vertical="center" textRotation="90" wrapText="1"/>
    </xf>
    <xf numFmtId="0" fontId="0" fillId="0" borderId="52" xfId="0" applyBorder="1" applyAlignment="1">
      <alignment horizontal="center" vertical="center" textRotation="90" wrapText="1"/>
    </xf>
    <xf numFmtId="0" fontId="56" fillId="0" borderId="53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56" fillId="0" borderId="32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56" fillId="0" borderId="56" xfId="0" applyFont="1" applyBorder="1" applyAlignment="1">
      <alignment horizontal="center" vertical="center"/>
    </xf>
    <xf numFmtId="14" fontId="5" fillId="0" borderId="57" xfId="0" applyNumberFormat="1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58" xfId="0" applyBorder="1" applyAlignment="1">
      <alignment horizontal="center" vertical="center" textRotation="90" wrapText="1"/>
    </xf>
    <xf numFmtId="0" fontId="11" fillId="0" borderId="41" xfId="0" applyFont="1" applyBorder="1" applyAlignment="1">
      <alignment horizontal="center" vertical="center" wrapText="1"/>
    </xf>
    <xf numFmtId="0" fontId="33" fillId="0" borderId="59" xfId="0" applyFont="1" applyBorder="1" applyAlignment="1">
      <alignment horizontal="center" vertical="center" wrapText="1"/>
    </xf>
    <xf numFmtId="0" fontId="33" fillId="0" borderId="60" xfId="0" applyFont="1" applyBorder="1" applyAlignment="1">
      <alignment horizontal="center" vertical="center" wrapText="1"/>
    </xf>
    <xf numFmtId="0" fontId="33" fillId="0" borderId="61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62" xfId="0" applyFont="1" applyBorder="1" applyAlignment="1">
      <alignment horizontal="center" vertical="center" wrapText="1"/>
    </xf>
    <xf numFmtId="0" fontId="33" fillId="0" borderId="37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ach_2016_ud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1.2"/>
      <sheetName val="1.3"/>
      <sheetName val="1.4"/>
      <sheetName val="2.1"/>
      <sheetName val="2.2"/>
      <sheetName val="2.3"/>
      <sheetName val="2.4"/>
      <sheetName val="3.1 по ц. п. 35 кВ и выше"/>
      <sheetName val="3.1 по ц. п. ниже 35 кВ"/>
      <sheetName val="3.2"/>
      <sheetName val="3.3"/>
      <sheetName val="3.4"/>
      <sheetName val="3.5"/>
      <sheetName val="4,1"/>
      <sheetName val="4,2"/>
      <sheetName val="4,3"/>
      <sheetName val="4,5"/>
    </sheetNames>
    <sheetDataSet>
      <sheetData sheetId="0">
        <row r="4">
          <cell r="E4">
            <v>509</v>
          </cell>
        </row>
      </sheetData>
      <sheetData sheetId="14">
        <row r="6">
          <cell r="E6">
            <v>7</v>
          </cell>
          <cell r="I6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6"/>
  <sheetViews>
    <sheetView tabSelected="1" view="pageBreakPreview" zoomScale="160" zoomScaleSheetLayoutView="160" zoomScalePageLayoutView="0" workbookViewId="0" topLeftCell="A1">
      <selection activeCell="E8" sqref="E8"/>
    </sheetView>
  </sheetViews>
  <sheetFormatPr defaultColWidth="9.140625" defaultRowHeight="15"/>
  <sheetData>
    <row r="1" spans="1:11" ht="73.5" customHeight="1">
      <c r="A1" s="135" t="s">
        <v>184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ht="15.75" thickBot="1"/>
    <row r="3" spans="1:11" ht="90.75" thickBot="1">
      <c r="A3" s="91" t="s">
        <v>172</v>
      </c>
      <c r="B3" s="92" t="s">
        <v>173</v>
      </c>
      <c r="C3" s="92" t="s">
        <v>174</v>
      </c>
      <c r="D3" s="92" t="s">
        <v>175</v>
      </c>
      <c r="E3" s="92" t="s">
        <v>176</v>
      </c>
      <c r="F3" s="92" t="s">
        <v>177</v>
      </c>
      <c r="G3" s="92" t="s">
        <v>178</v>
      </c>
      <c r="H3" s="93" t="s">
        <v>179</v>
      </c>
      <c r="I3" s="93" t="s">
        <v>180</v>
      </c>
      <c r="J3" s="93" t="s">
        <v>181</v>
      </c>
      <c r="K3" s="93" t="s">
        <v>182</v>
      </c>
    </row>
    <row r="4" spans="1:11" ht="15.75" thickBot="1">
      <c r="A4" s="108">
        <v>2016</v>
      </c>
      <c r="B4" s="95">
        <f>D4+C4</f>
        <v>413</v>
      </c>
      <c r="C4" s="95">
        <v>66</v>
      </c>
      <c r="D4" s="95">
        <v>347</v>
      </c>
      <c r="E4" s="95">
        <f>F4+G4</f>
        <v>509</v>
      </c>
      <c r="F4" s="95">
        <v>162</v>
      </c>
      <c r="G4" s="95">
        <v>347</v>
      </c>
      <c r="H4" s="96">
        <v>0</v>
      </c>
      <c r="I4" s="96">
        <v>0</v>
      </c>
      <c r="J4" s="95">
        <v>25</v>
      </c>
      <c r="K4" s="95">
        <f>E4-J4</f>
        <v>484</v>
      </c>
    </row>
    <row r="5" spans="1:11" ht="15.75" thickBot="1">
      <c r="A5" s="94">
        <v>2015</v>
      </c>
      <c r="B5" s="95"/>
      <c r="C5" s="95"/>
      <c r="D5" s="95"/>
      <c r="E5" s="95"/>
      <c r="F5" s="95"/>
      <c r="G5" s="95"/>
      <c r="H5" s="96"/>
      <c r="I5" s="96"/>
      <c r="J5" s="95"/>
      <c r="K5" s="95"/>
    </row>
    <row r="6" spans="1:11" ht="15.75" thickBot="1">
      <c r="A6" s="97" t="s">
        <v>183</v>
      </c>
      <c r="B6" s="98"/>
      <c r="C6" s="98"/>
      <c r="D6" s="98"/>
      <c r="E6" s="109">
        <f>E4-E5</f>
        <v>509</v>
      </c>
      <c r="F6" s="109">
        <f aca="true" t="shared" si="0" ref="F6:K6">F4-F5</f>
        <v>162</v>
      </c>
      <c r="G6" s="109">
        <f t="shared" si="0"/>
        <v>347</v>
      </c>
      <c r="H6" s="109">
        <f t="shared" si="0"/>
        <v>0</v>
      </c>
      <c r="I6" s="109">
        <f t="shared" si="0"/>
        <v>0</v>
      </c>
      <c r="J6" s="109">
        <f t="shared" si="0"/>
        <v>25</v>
      </c>
      <c r="K6" s="109">
        <f t="shared" si="0"/>
        <v>484</v>
      </c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22"/>
  <sheetViews>
    <sheetView view="pageBreakPreview" zoomScale="120" zoomScaleSheetLayoutView="120" zoomScalePageLayoutView="0" workbookViewId="0" topLeftCell="A1">
      <pane ySplit="4" topLeftCell="A8" activePane="bottomLeft" state="frozen"/>
      <selection pane="topLeft" activeCell="A1" sqref="A1"/>
      <selection pane="bottomLeft" activeCell="K20" sqref="K20"/>
    </sheetView>
  </sheetViews>
  <sheetFormatPr defaultColWidth="9.140625" defaultRowHeight="15"/>
  <cols>
    <col min="1" max="1" width="4.7109375" style="45" customWidth="1"/>
    <col min="2" max="2" width="18.57421875" style="44" customWidth="1"/>
    <col min="3" max="3" width="16.00390625" style="44" customWidth="1"/>
    <col min="4" max="4" width="7.421875" style="44" customWidth="1"/>
    <col min="5" max="5" width="10.00390625" style="44" customWidth="1"/>
    <col min="6" max="6" width="8.140625" style="42" customWidth="1"/>
    <col min="7" max="7" width="8.28125" style="44" customWidth="1"/>
    <col min="8" max="8" width="15.28125" style="42" customWidth="1"/>
    <col min="9" max="16384" width="9.140625" style="42" customWidth="1"/>
  </cols>
  <sheetData>
    <row r="1" spans="1:8" ht="25.5" customHeight="1">
      <c r="A1" s="162" t="s">
        <v>171</v>
      </c>
      <c r="B1" s="163"/>
      <c r="C1" s="163"/>
      <c r="D1" s="163"/>
      <c r="E1" s="163"/>
      <c r="F1" s="163"/>
      <c r="G1" s="164"/>
      <c r="H1" s="165"/>
    </row>
    <row r="2" spans="1:8" ht="91.5" customHeight="1">
      <c r="A2" s="166"/>
      <c r="B2" s="166"/>
      <c r="C2" s="166"/>
      <c r="D2" s="166"/>
      <c r="E2" s="166"/>
      <c r="F2" s="166"/>
      <c r="G2" s="166"/>
      <c r="H2" s="165"/>
    </row>
    <row r="3" spans="1:8" ht="35.25" customHeight="1">
      <c r="A3" s="167" t="s">
        <v>111</v>
      </c>
      <c r="B3" s="158" t="s">
        <v>112</v>
      </c>
      <c r="C3" s="158" t="s">
        <v>113</v>
      </c>
      <c r="D3" s="158" t="s">
        <v>114</v>
      </c>
      <c r="E3" s="158"/>
      <c r="F3" s="158"/>
      <c r="G3" s="158" t="s">
        <v>115</v>
      </c>
      <c r="H3" s="158" t="s">
        <v>116</v>
      </c>
    </row>
    <row r="4" spans="1:8" ht="29.25" customHeight="1">
      <c r="A4" s="167"/>
      <c r="B4" s="158"/>
      <c r="C4" s="158"/>
      <c r="D4" s="43" t="s">
        <v>100</v>
      </c>
      <c r="E4" s="43" t="s">
        <v>117</v>
      </c>
      <c r="F4" s="43" t="s">
        <v>118</v>
      </c>
      <c r="G4" s="158"/>
      <c r="H4" s="159"/>
    </row>
    <row r="5" spans="1:8" s="115" customFormat="1" ht="23.25" customHeight="1">
      <c r="A5" s="160" t="s">
        <v>230</v>
      </c>
      <c r="B5" s="161"/>
      <c r="C5" s="161"/>
      <c r="D5" s="161"/>
      <c r="E5" s="161"/>
      <c r="F5" s="161"/>
      <c r="G5" s="161"/>
      <c r="H5" s="161"/>
    </row>
    <row r="6" spans="1:8" s="115" customFormat="1" ht="12" customHeight="1">
      <c r="A6" s="154">
        <v>1</v>
      </c>
      <c r="B6" s="156"/>
      <c r="C6" s="154" t="s">
        <v>231</v>
      </c>
      <c r="D6" s="154">
        <v>2</v>
      </c>
      <c r="E6" s="116" t="s">
        <v>119</v>
      </c>
      <c r="F6" s="116">
        <v>630</v>
      </c>
      <c r="G6" s="116">
        <v>28</v>
      </c>
      <c r="H6" s="117">
        <f aca="true" t="shared" si="0" ref="H6:H21">F6*(100-G6)/100</f>
        <v>453.6</v>
      </c>
    </row>
    <row r="7" spans="1:8" s="115" customFormat="1" ht="12" customHeight="1">
      <c r="A7" s="155"/>
      <c r="B7" s="157"/>
      <c r="C7" s="155"/>
      <c r="D7" s="155"/>
      <c r="E7" s="116" t="s">
        <v>119</v>
      </c>
      <c r="F7" s="116">
        <v>630</v>
      </c>
      <c r="G7" s="116">
        <v>35</v>
      </c>
      <c r="H7" s="117">
        <f t="shared" si="0"/>
        <v>409.5</v>
      </c>
    </row>
    <row r="8" spans="1:8" s="115" customFormat="1" ht="12" customHeight="1">
      <c r="A8" s="154">
        <v>2</v>
      </c>
      <c r="B8" s="156"/>
      <c r="C8" s="154" t="s">
        <v>232</v>
      </c>
      <c r="D8" s="154">
        <v>2</v>
      </c>
      <c r="E8" s="116" t="s">
        <v>119</v>
      </c>
      <c r="F8" s="116">
        <v>630</v>
      </c>
      <c r="G8" s="116">
        <v>40</v>
      </c>
      <c r="H8" s="117">
        <f t="shared" si="0"/>
        <v>378</v>
      </c>
    </row>
    <row r="9" spans="1:8" s="115" customFormat="1" ht="12" customHeight="1">
      <c r="A9" s="155"/>
      <c r="B9" s="157"/>
      <c r="C9" s="155"/>
      <c r="D9" s="155"/>
      <c r="E9" s="116" t="s">
        <v>119</v>
      </c>
      <c r="F9" s="116">
        <v>630</v>
      </c>
      <c r="G9" s="116">
        <v>18</v>
      </c>
      <c r="H9" s="117">
        <f t="shared" si="0"/>
        <v>516.6</v>
      </c>
    </row>
    <row r="10" spans="1:8" s="115" customFormat="1" ht="12" customHeight="1">
      <c r="A10" s="154">
        <v>3</v>
      </c>
      <c r="B10" s="156"/>
      <c r="C10" s="154" t="s">
        <v>233</v>
      </c>
      <c r="D10" s="154">
        <v>2</v>
      </c>
      <c r="E10" s="116" t="s">
        <v>119</v>
      </c>
      <c r="F10" s="116">
        <v>400</v>
      </c>
      <c r="G10" s="116">
        <v>25</v>
      </c>
      <c r="H10" s="117">
        <f t="shared" si="0"/>
        <v>300</v>
      </c>
    </row>
    <row r="11" spans="1:8" s="115" customFormat="1" ht="12" customHeight="1">
      <c r="A11" s="155"/>
      <c r="B11" s="157"/>
      <c r="C11" s="155"/>
      <c r="D11" s="155"/>
      <c r="E11" s="116" t="s">
        <v>119</v>
      </c>
      <c r="F11" s="116">
        <v>400</v>
      </c>
      <c r="G11" s="116">
        <v>15</v>
      </c>
      <c r="H11" s="117">
        <f t="shared" si="0"/>
        <v>340</v>
      </c>
    </row>
    <row r="12" spans="1:8" s="115" customFormat="1" ht="12" customHeight="1">
      <c r="A12" s="154">
        <v>4</v>
      </c>
      <c r="B12" s="156"/>
      <c r="C12" s="154" t="s">
        <v>234</v>
      </c>
      <c r="D12" s="154">
        <v>2</v>
      </c>
      <c r="E12" s="116" t="s">
        <v>119</v>
      </c>
      <c r="F12" s="116">
        <v>250</v>
      </c>
      <c r="G12" s="116">
        <v>45</v>
      </c>
      <c r="H12" s="117">
        <f t="shared" si="0"/>
        <v>137.5</v>
      </c>
    </row>
    <row r="13" spans="1:8" s="115" customFormat="1" ht="12" customHeight="1">
      <c r="A13" s="155"/>
      <c r="B13" s="157"/>
      <c r="C13" s="155"/>
      <c r="D13" s="155"/>
      <c r="E13" s="116" t="s">
        <v>119</v>
      </c>
      <c r="F13" s="116">
        <v>250</v>
      </c>
      <c r="G13" s="116">
        <v>10</v>
      </c>
      <c r="H13" s="117">
        <f t="shared" si="0"/>
        <v>225</v>
      </c>
    </row>
    <row r="14" spans="1:8" s="115" customFormat="1" ht="12" customHeight="1">
      <c r="A14" s="116">
        <v>5</v>
      </c>
      <c r="B14" s="118"/>
      <c r="C14" s="116" t="s">
        <v>235</v>
      </c>
      <c r="D14" s="116">
        <v>1</v>
      </c>
      <c r="E14" s="116" t="s">
        <v>119</v>
      </c>
      <c r="F14" s="116">
        <v>320</v>
      </c>
      <c r="G14" s="116">
        <v>20</v>
      </c>
      <c r="H14" s="117">
        <f t="shared" si="0"/>
        <v>256</v>
      </c>
    </row>
    <row r="15" spans="1:8" s="115" customFormat="1" ht="12" customHeight="1">
      <c r="A15" s="116">
        <v>6</v>
      </c>
      <c r="B15" s="118"/>
      <c r="C15" s="116" t="s">
        <v>124</v>
      </c>
      <c r="D15" s="116">
        <v>1</v>
      </c>
      <c r="E15" s="116" t="s">
        <v>119</v>
      </c>
      <c r="F15" s="116">
        <v>160</v>
      </c>
      <c r="G15" s="116">
        <v>45</v>
      </c>
      <c r="H15" s="117">
        <f t="shared" si="0"/>
        <v>88</v>
      </c>
    </row>
    <row r="16" spans="1:8" s="115" customFormat="1" ht="12" customHeight="1">
      <c r="A16" s="116">
        <v>7</v>
      </c>
      <c r="B16" s="118"/>
      <c r="C16" s="116" t="s">
        <v>120</v>
      </c>
      <c r="D16" s="116">
        <v>1</v>
      </c>
      <c r="E16" s="116" t="s">
        <v>119</v>
      </c>
      <c r="F16" s="116">
        <v>160</v>
      </c>
      <c r="G16" s="116">
        <v>50</v>
      </c>
      <c r="H16" s="117">
        <f t="shared" si="0"/>
        <v>80</v>
      </c>
    </row>
    <row r="17" spans="1:8" s="115" customFormat="1" ht="12" customHeight="1">
      <c r="A17" s="116">
        <v>8</v>
      </c>
      <c r="B17" s="118"/>
      <c r="C17" s="116" t="s">
        <v>121</v>
      </c>
      <c r="D17" s="116">
        <v>1</v>
      </c>
      <c r="E17" s="116" t="s">
        <v>119</v>
      </c>
      <c r="F17" s="116">
        <v>400</v>
      </c>
      <c r="G17" s="116">
        <v>35</v>
      </c>
      <c r="H17" s="117">
        <f t="shared" si="0"/>
        <v>260</v>
      </c>
    </row>
    <row r="18" spans="1:8" s="115" customFormat="1" ht="12" customHeight="1">
      <c r="A18" s="116">
        <v>9</v>
      </c>
      <c r="B18" s="118"/>
      <c r="C18" s="116" t="s">
        <v>125</v>
      </c>
      <c r="D18" s="116">
        <v>1</v>
      </c>
      <c r="E18" s="116" t="s">
        <v>119</v>
      </c>
      <c r="F18" s="116">
        <v>160</v>
      </c>
      <c r="G18" s="116">
        <v>50</v>
      </c>
      <c r="H18" s="117">
        <f t="shared" si="0"/>
        <v>80</v>
      </c>
    </row>
    <row r="19" spans="1:8" s="115" customFormat="1" ht="12" customHeight="1">
      <c r="A19" s="116">
        <v>10</v>
      </c>
      <c r="B19" s="118"/>
      <c r="C19" s="116" t="s">
        <v>126</v>
      </c>
      <c r="D19" s="116">
        <v>1</v>
      </c>
      <c r="E19" s="116" t="s">
        <v>119</v>
      </c>
      <c r="F19" s="116">
        <v>250</v>
      </c>
      <c r="G19" s="116">
        <v>30</v>
      </c>
      <c r="H19" s="117">
        <f t="shared" si="0"/>
        <v>175</v>
      </c>
    </row>
    <row r="20" spans="1:8" s="115" customFormat="1" ht="13.5" customHeight="1">
      <c r="A20" s="116">
        <v>11</v>
      </c>
      <c r="B20" s="118"/>
      <c r="C20" s="116" t="s">
        <v>122</v>
      </c>
      <c r="D20" s="116">
        <v>1</v>
      </c>
      <c r="E20" s="116" t="s">
        <v>119</v>
      </c>
      <c r="F20" s="116">
        <v>400</v>
      </c>
      <c r="G20" s="116">
        <v>29</v>
      </c>
      <c r="H20" s="117">
        <f t="shared" si="0"/>
        <v>284</v>
      </c>
    </row>
    <row r="21" spans="1:8" s="115" customFormat="1" ht="13.5" customHeight="1">
      <c r="A21" s="120"/>
      <c r="B21" s="121"/>
      <c r="C21" s="120" t="s">
        <v>236</v>
      </c>
      <c r="D21" s="120">
        <v>1</v>
      </c>
      <c r="E21" s="116" t="s">
        <v>119</v>
      </c>
      <c r="F21" s="116">
        <v>400</v>
      </c>
      <c r="G21" s="116">
        <v>30</v>
      </c>
      <c r="H21" s="117">
        <f t="shared" si="0"/>
        <v>280</v>
      </c>
    </row>
    <row r="22" spans="1:8" s="115" customFormat="1" ht="12.75" customHeight="1">
      <c r="A22" s="118"/>
      <c r="B22" s="118" t="s">
        <v>123</v>
      </c>
      <c r="C22" s="118"/>
      <c r="D22" s="118">
        <f>SUM(D6:D21)</f>
        <v>16</v>
      </c>
      <c r="E22" s="118"/>
      <c r="F22" s="118">
        <f>SUM(F6:F21)</f>
        <v>6070</v>
      </c>
      <c r="G22" s="116"/>
      <c r="H22" s="119">
        <f>SUM(H6:H20)</f>
        <v>3983.2</v>
      </c>
    </row>
  </sheetData>
  <sheetProtection/>
  <autoFilter ref="A4:H22"/>
  <mergeCells count="24">
    <mergeCell ref="G3:G4"/>
    <mergeCell ref="H3:H4"/>
    <mergeCell ref="A5:H5"/>
    <mergeCell ref="A1:H2"/>
    <mergeCell ref="A3:A4"/>
    <mergeCell ref="B3:B4"/>
    <mergeCell ref="C3:C4"/>
    <mergeCell ref="D3:F3"/>
    <mergeCell ref="A6:A7"/>
    <mergeCell ref="B6:B7"/>
    <mergeCell ref="C6:C7"/>
    <mergeCell ref="D6:D7"/>
    <mergeCell ref="A8:A9"/>
    <mergeCell ref="B8:B9"/>
    <mergeCell ref="C8:C9"/>
    <mergeCell ref="D8:D9"/>
    <mergeCell ref="A10:A11"/>
    <mergeCell ref="B10:B11"/>
    <mergeCell ref="C10:C11"/>
    <mergeCell ref="D10:D11"/>
    <mergeCell ref="A12:A13"/>
    <mergeCell ref="B12:B13"/>
    <mergeCell ref="C12:C13"/>
    <mergeCell ref="D12:D13"/>
  </mergeCells>
  <printOptions/>
  <pageMargins left="0.6692913385826772" right="0.2362204724409449" top="0.4724409448818898" bottom="0.2755905511811024" header="0.4724409448818898" footer="0.2362204724409449"/>
  <pageSetup fitToHeight="0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5">
      <c r="A1" s="40" t="s">
        <v>135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5" sqref="F15"/>
    </sheetView>
  </sheetViews>
  <sheetFormatPr defaultColWidth="9.140625" defaultRowHeight="15"/>
  <sheetData>
    <row r="1" s="40" customFormat="1" ht="15">
      <c r="A1" s="40" t="s">
        <v>136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R20"/>
  <sheetViews>
    <sheetView view="pageBreakPreview" zoomScale="90" zoomScaleSheetLayoutView="90" zoomScalePageLayoutView="0" workbookViewId="0" topLeftCell="A1">
      <selection activeCell="A1" sqref="A1:IV16384"/>
    </sheetView>
  </sheetViews>
  <sheetFormatPr defaultColWidth="9.140625" defaultRowHeight="15"/>
  <cols>
    <col min="1" max="1" width="6.7109375" style="0" customWidth="1"/>
    <col min="2" max="2" width="40.7109375" style="0" customWidth="1"/>
    <col min="3" max="17" width="12.7109375" style="0" customWidth="1"/>
    <col min="18" max="18" width="14.7109375" style="0" customWidth="1"/>
  </cols>
  <sheetData>
    <row r="1" ht="15">
      <c r="A1" s="40" t="s">
        <v>137</v>
      </c>
    </row>
    <row r="2" spans="2:3" ht="15.75" thickBot="1">
      <c r="B2" s="112" t="s">
        <v>224</v>
      </c>
      <c r="C2" s="113">
        <v>43067</v>
      </c>
    </row>
    <row r="3" spans="1:18" s="63" customFormat="1" ht="15">
      <c r="A3" s="168" t="s">
        <v>111</v>
      </c>
      <c r="B3" s="171" t="s">
        <v>1</v>
      </c>
      <c r="C3" s="171" t="s">
        <v>138</v>
      </c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4" t="s">
        <v>139</v>
      </c>
    </row>
    <row r="4" spans="1:18" s="63" customFormat="1" ht="15">
      <c r="A4" s="169"/>
      <c r="B4" s="172"/>
      <c r="C4" s="176" t="s">
        <v>140</v>
      </c>
      <c r="D4" s="172"/>
      <c r="E4" s="172"/>
      <c r="F4" s="176" t="s">
        <v>141</v>
      </c>
      <c r="G4" s="172"/>
      <c r="H4" s="172"/>
      <c r="I4" s="176" t="s">
        <v>142</v>
      </c>
      <c r="J4" s="172"/>
      <c r="K4" s="172"/>
      <c r="L4" s="176" t="s">
        <v>143</v>
      </c>
      <c r="M4" s="172"/>
      <c r="N4" s="172"/>
      <c r="O4" s="176" t="s">
        <v>144</v>
      </c>
      <c r="P4" s="172"/>
      <c r="Q4" s="172"/>
      <c r="R4" s="175"/>
    </row>
    <row r="5" spans="1:18" s="63" customFormat="1" ht="51">
      <c r="A5" s="170"/>
      <c r="B5" s="172"/>
      <c r="C5" s="64" t="s">
        <v>145</v>
      </c>
      <c r="D5" s="64" t="s">
        <v>225</v>
      </c>
      <c r="E5" s="64" t="s">
        <v>146</v>
      </c>
      <c r="F5" s="64" t="s">
        <v>145</v>
      </c>
      <c r="G5" s="64" t="s">
        <v>225</v>
      </c>
      <c r="H5" s="64" t="s">
        <v>146</v>
      </c>
      <c r="I5" s="64" t="s">
        <v>145</v>
      </c>
      <c r="J5" s="64" t="s">
        <v>225</v>
      </c>
      <c r="K5" s="64" t="s">
        <v>146</v>
      </c>
      <c r="L5" s="64" t="s">
        <v>145</v>
      </c>
      <c r="M5" s="64" t="s">
        <v>225</v>
      </c>
      <c r="N5" s="64" t="s">
        <v>146</v>
      </c>
      <c r="O5" s="64" t="s">
        <v>145</v>
      </c>
      <c r="P5" s="64" t="s">
        <v>225</v>
      </c>
      <c r="Q5" s="64" t="s">
        <v>146</v>
      </c>
      <c r="R5" s="175"/>
    </row>
    <row r="6" spans="1:18" s="63" customFormat="1" ht="13.5" thickBot="1">
      <c r="A6" s="65">
        <v>1</v>
      </c>
      <c r="B6" s="66">
        <f>A6+1</f>
        <v>2</v>
      </c>
      <c r="C6" s="66">
        <f aca="true" t="shared" si="0" ref="C6:R6">B6+1</f>
        <v>3</v>
      </c>
      <c r="D6" s="66">
        <f t="shared" si="0"/>
        <v>4</v>
      </c>
      <c r="E6" s="66">
        <f t="shared" si="0"/>
        <v>5</v>
      </c>
      <c r="F6" s="66">
        <f t="shared" si="0"/>
        <v>6</v>
      </c>
      <c r="G6" s="66">
        <f t="shared" si="0"/>
        <v>7</v>
      </c>
      <c r="H6" s="66">
        <f t="shared" si="0"/>
        <v>8</v>
      </c>
      <c r="I6" s="66">
        <f t="shared" si="0"/>
        <v>9</v>
      </c>
      <c r="J6" s="66">
        <f t="shared" si="0"/>
        <v>10</v>
      </c>
      <c r="K6" s="66">
        <f t="shared" si="0"/>
        <v>11</v>
      </c>
      <c r="L6" s="66">
        <f t="shared" si="0"/>
        <v>12</v>
      </c>
      <c r="M6" s="66">
        <f t="shared" si="0"/>
        <v>13</v>
      </c>
      <c r="N6" s="66">
        <f t="shared" si="0"/>
        <v>14</v>
      </c>
      <c r="O6" s="66">
        <f t="shared" si="0"/>
        <v>15</v>
      </c>
      <c r="P6" s="66">
        <f t="shared" si="0"/>
        <v>16</v>
      </c>
      <c r="Q6" s="66">
        <f t="shared" si="0"/>
        <v>17</v>
      </c>
      <c r="R6" s="67">
        <f t="shared" si="0"/>
        <v>18</v>
      </c>
    </row>
    <row r="7" spans="1:18" s="63" customFormat="1" ht="12.75">
      <c r="A7" s="68"/>
      <c r="B7" s="6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1"/>
    </row>
    <row r="8" spans="1:18" s="63" customFormat="1" ht="38.25">
      <c r="A8" s="72">
        <v>1</v>
      </c>
      <c r="B8" s="73" t="s">
        <v>147</v>
      </c>
      <c r="C8" s="74" t="s">
        <v>133</v>
      </c>
      <c r="D8" s="114">
        <v>8</v>
      </c>
      <c r="E8" s="75" t="e">
        <f>D8/C8</f>
        <v>#VALUE!</v>
      </c>
      <c r="F8" s="74" t="s">
        <v>133</v>
      </c>
      <c r="G8" s="114">
        <v>1</v>
      </c>
      <c r="H8" s="75" t="e">
        <f>G8/F8</f>
        <v>#VALUE!</v>
      </c>
      <c r="I8" s="74"/>
      <c r="J8" s="74"/>
      <c r="K8" s="75" t="e">
        <f>J8/I8</f>
        <v>#DIV/0!</v>
      </c>
      <c r="L8" s="74">
        <v>1</v>
      </c>
      <c r="M8" s="74">
        <v>1</v>
      </c>
      <c r="N8" s="75">
        <f>M8/L8</f>
        <v>1</v>
      </c>
      <c r="O8" s="74"/>
      <c r="P8" s="74"/>
      <c r="Q8" s="74"/>
      <c r="R8" s="76"/>
    </row>
    <row r="9" spans="1:18" s="63" customFormat="1" ht="38.25">
      <c r="A9" s="72">
        <f>A8+1</f>
        <v>2</v>
      </c>
      <c r="B9" s="73" t="s">
        <v>148</v>
      </c>
      <c r="C9" s="74" t="s">
        <v>133</v>
      </c>
      <c r="D9" s="114">
        <v>8</v>
      </c>
      <c r="E9" s="75" t="e">
        <f>D9/C9</f>
        <v>#VALUE!</v>
      </c>
      <c r="F9" s="74" t="s">
        <v>133</v>
      </c>
      <c r="G9" s="114">
        <v>1</v>
      </c>
      <c r="H9" s="75" t="e">
        <f>G9/F9</f>
        <v>#VALUE!</v>
      </c>
      <c r="I9" s="74"/>
      <c r="J9" s="74"/>
      <c r="K9" s="75" t="e">
        <f>J9/I9</f>
        <v>#DIV/0!</v>
      </c>
      <c r="L9" s="74">
        <v>1</v>
      </c>
      <c r="M9" s="74">
        <v>1</v>
      </c>
      <c r="N9" s="75">
        <f>M9/L9</f>
        <v>1</v>
      </c>
      <c r="O9" s="74"/>
      <c r="P9" s="74"/>
      <c r="Q9" s="74"/>
      <c r="R9" s="76"/>
    </row>
    <row r="10" spans="1:18" s="63" customFormat="1" ht="76.5">
      <c r="A10" s="72">
        <f>A9+1</f>
        <v>3</v>
      </c>
      <c r="B10" s="73" t="s">
        <v>149</v>
      </c>
      <c r="C10" s="74">
        <v>0</v>
      </c>
      <c r="D10" s="114">
        <v>0</v>
      </c>
      <c r="E10" s="74"/>
      <c r="F10" s="74">
        <v>0</v>
      </c>
      <c r="G10" s="114">
        <v>0</v>
      </c>
      <c r="H10" s="74"/>
      <c r="I10" s="74">
        <v>0</v>
      </c>
      <c r="J10" s="74">
        <v>0</v>
      </c>
      <c r="K10" s="74"/>
      <c r="L10" s="74">
        <v>0</v>
      </c>
      <c r="M10" s="74">
        <v>0</v>
      </c>
      <c r="N10" s="74"/>
      <c r="O10" s="74"/>
      <c r="P10" s="74"/>
      <c r="Q10" s="74"/>
      <c r="R10" s="76"/>
    </row>
    <row r="11" spans="1:18" s="63" customFormat="1" ht="12.75">
      <c r="A11" s="72" t="s">
        <v>25</v>
      </c>
      <c r="B11" s="73" t="s">
        <v>150</v>
      </c>
      <c r="C11" s="74">
        <v>0</v>
      </c>
      <c r="D11" s="114">
        <v>0</v>
      </c>
      <c r="E11" s="74"/>
      <c r="F11" s="74">
        <v>0</v>
      </c>
      <c r="G11" s="114">
        <v>0</v>
      </c>
      <c r="H11" s="74"/>
      <c r="I11" s="74">
        <v>0</v>
      </c>
      <c r="J11" s="74">
        <v>0</v>
      </c>
      <c r="K11" s="74"/>
      <c r="L11" s="74">
        <v>0</v>
      </c>
      <c r="M11" s="74">
        <v>0</v>
      </c>
      <c r="N11" s="74"/>
      <c r="O11" s="74"/>
      <c r="P11" s="74"/>
      <c r="Q11" s="74"/>
      <c r="R11" s="76"/>
    </row>
    <row r="12" spans="1:18" s="63" customFormat="1" ht="12.75">
      <c r="A12" s="72" t="s">
        <v>26</v>
      </c>
      <c r="B12" s="73" t="s">
        <v>151</v>
      </c>
      <c r="C12" s="74">
        <v>0</v>
      </c>
      <c r="D12" s="114">
        <v>0</v>
      </c>
      <c r="E12" s="74"/>
      <c r="F12" s="74">
        <v>0</v>
      </c>
      <c r="G12" s="114">
        <v>0</v>
      </c>
      <c r="H12" s="74"/>
      <c r="I12" s="74">
        <v>0</v>
      </c>
      <c r="J12" s="74">
        <v>0</v>
      </c>
      <c r="K12" s="74"/>
      <c r="L12" s="74">
        <v>0</v>
      </c>
      <c r="M12" s="74">
        <v>0</v>
      </c>
      <c r="N12" s="74"/>
      <c r="O12" s="74"/>
      <c r="P12" s="74"/>
      <c r="Q12" s="74"/>
      <c r="R12" s="76"/>
    </row>
    <row r="13" spans="1:18" s="63" customFormat="1" ht="38.25">
      <c r="A13" s="72">
        <f>A10+1</f>
        <v>4</v>
      </c>
      <c r="B13" s="73" t="s">
        <v>152</v>
      </c>
      <c r="C13" s="74"/>
      <c r="D13" s="114"/>
      <c r="E13" s="74"/>
      <c r="F13" s="74"/>
      <c r="G13" s="11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6"/>
    </row>
    <row r="14" spans="1:18" s="63" customFormat="1" ht="25.5">
      <c r="A14" s="72">
        <f>A13+1</f>
        <v>5</v>
      </c>
      <c r="B14" s="73" t="s">
        <v>153</v>
      </c>
      <c r="C14" s="74" t="s">
        <v>133</v>
      </c>
      <c r="D14" s="114">
        <v>8</v>
      </c>
      <c r="E14" s="75" t="e">
        <f>D14/C14</f>
        <v>#VALUE!</v>
      </c>
      <c r="F14" s="74" t="s">
        <v>133</v>
      </c>
      <c r="G14" s="114">
        <v>1</v>
      </c>
      <c r="H14" s="75" t="e">
        <f>G14/F14</f>
        <v>#VALUE!</v>
      </c>
      <c r="I14" s="74"/>
      <c r="J14" s="74"/>
      <c r="K14" s="75" t="e">
        <f>J14/I14</f>
        <v>#DIV/0!</v>
      </c>
      <c r="L14" s="74">
        <v>1</v>
      </c>
      <c r="M14" s="74">
        <v>1</v>
      </c>
      <c r="N14" s="75">
        <f>M14/L14</f>
        <v>1</v>
      </c>
      <c r="O14" s="74"/>
      <c r="P14" s="74"/>
      <c r="Q14" s="74"/>
      <c r="R14" s="76"/>
    </row>
    <row r="15" spans="1:18" s="63" customFormat="1" ht="25.5">
      <c r="A15" s="72">
        <f>A14+1</f>
        <v>6</v>
      </c>
      <c r="B15" s="73" t="s">
        <v>154</v>
      </c>
      <c r="C15" s="74" t="s">
        <v>133</v>
      </c>
      <c r="D15" s="114">
        <v>7</v>
      </c>
      <c r="E15" s="75" t="e">
        <f>D15/C15</f>
        <v>#VALUE!</v>
      </c>
      <c r="F15" s="74" t="s">
        <v>133</v>
      </c>
      <c r="G15" s="114">
        <v>1</v>
      </c>
      <c r="H15" s="75" t="e">
        <f>G15/F15</f>
        <v>#VALUE!</v>
      </c>
      <c r="I15" s="74"/>
      <c r="J15" s="74"/>
      <c r="K15" s="75" t="e">
        <f>J15/I15</f>
        <v>#DIV/0!</v>
      </c>
      <c r="L15" s="74">
        <v>0</v>
      </c>
      <c r="M15" s="74">
        <v>0</v>
      </c>
      <c r="N15" s="75" t="e">
        <f>M15/L15</f>
        <v>#DIV/0!</v>
      </c>
      <c r="O15" s="74"/>
      <c r="P15" s="74"/>
      <c r="Q15" s="74"/>
      <c r="R15" s="76"/>
    </row>
    <row r="16" spans="1:18" s="63" customFormat="1" ht="63.75">
      <c r="A16" s="72">
        <f>A15+1</f>
        <v>7</v>
      </c>
      <c r="B16" s="73" t="s">
        <v>155</v>
      </c>
      <c r="C16" s="74">
        <v>0</v>
      </c>
      <c r="D16" s="114">
        <v>0</v>
      </c>
      <c r="E16" s="74"/>
      <c r="F16" s="74">
        <v>0</v>
      </c>
      <c r="G16" s="114">
        <v>0</v>
      </c>
      <c r="H16" s="74"/>
      <c r="I16" s="74">
        <v>0</v>
      </c>
      <c r="J16" s="74">
        <v>0</v>
      </c>
      <c r="K16" s="74"/>
      <c r="L16" s="74">
        <v>0</v>
      </c>
      <c r="M16" s="74">
        <v>0</v>
      </c>
      <c r="N16" s="74"/>
      <c r="O16" s="74"/>
      <c r="P16" s="74"/>
      <c r="Q16" s="74"/>
      <c r="R16" s="76"/>
    </row>
    <row r="17" spans="1:18" s="63" customFormat="1" ht="12.75">
      <c r="A17" s="72" t="s">
        <v>156</v>
      </c>
      <c r="B17" s="73" t="s">
        <v>150</v>
      </c>
      <c r="C17" s="74">
        <v>0</v>
      </c>
      <c r="D17" s="114">
        <v>0</v>
      </c>
      <c r="E17" s="74"/>
      <c r="F17" s="74">
        <v>0</v>
      </c>
      <c r="G17" s="114">
        <v>0</v>
      </c>
      <c r="H17" s="74"/>
      <c r="I17" s="74">
        <v>0</v>
      </c>
      <c r="J17" s="74">
        <v>0</v>
      </c>
      <c r="K17" s="74"/>
      <c r="L17" s="74">
        <v>0</v>
      </c>
      <c r="M17" s="74">
        <v>0</v>
      </c>
      <c r="N17" s="74"/>
      <c r="O17" s="74"/>
      <c r="P17" s="74"/>
      <c r="Q17" s="74"/>
      <c r="R17" s="76"/>
    </row>
    <row r="18" spans="1:18" s="63" customFormat="1" ht="12.75">
      <c r="A18" s="72" t="s">
        <v>157</v>
      </c>
      <c r="B18" s="73" t="s">
        <v>158</v>
      </c>
      <c r="C18" s="74">
        <v>0</v>
      </c>
      <c r="D18" s="114">
        <v>0</v>
      </c>
      <c r="E18" s="74"/>
      <c r="F18" s="74">
        <v>0</v>
      </c>
      <c r="G18" s="114">
        <v>0</v>
      </c>
      <c r="H18" s="74"/>
      <c r="I18" s="74">
        <v>0</v>
      </c>
      <c r="J18" s="74">
        <v>0</v>
      </c>
      <c r="K18" s="74"/>
      <c r="L18" s="74">
        <v>0</v>
      </c>
      <c r="M18" s="74">
        <v>0</v>
      </c>
      <c r="N18" s="74"/>
      <c r="O18" s="74"/>
      <c r="P18" s="74"/>
      <c r="Q18" s="74"/>
      <c r="R18" s="76"/>
    </row>
    <row r="19" spans="1:18" s="63" customFormat="1" ht="38.25">
      <c r="A19" s="72">
        <f>A16+1</f>
        <v>8</v>
      </c>
      <c r="B19" s="73" t="s">
        <v>159</v>
      </c>
      <c r="C19" s="74" t="s">
        <v>133</v>
      </c>
      <c r="D19" s="114">
        <v>185</v>
      </c>
      <c r="E19" s="75" t="e">
        <f>D19/C19</f>
        <v>#VALUE!</v>
      </c>
      <c r="F19" s="74">
        <v>0</v>
      </c>
      <c r="G19" s="114">
        <v>185</v>
      </c>
      <c r="H19" s="75" t="e">
        <f>G19/F19</f>
        <v>#DIV/0!</v>
      </c>
      <c r="I19" s="74">
        <v>365</v>
      </c>
      <c r="J19" s="74">
        <v>365</v>
      </c>
      <c r="K19" s="75">
        <f>J19/I19</f>
        <v>1</v>
      </c>
      <c r="L19" s="74">
        <v>720</v>
      </c>
      <c r="M19" s="74">
        <v>720</v>
      </c>
      <c r="N19" s="75">
        <f>M19/L19</f>
        <v>1</v>
      </c>
      <c r="O19" s="74"/>
      <c r="P19" s="74"/>
      <c r="Q19" s="74"/>
      <c r="R19" s="76"/>
    </row>
    <row r="20" spans="1:18" s="63" customFormat="1" ht="12.75">
      <c r="A20" s="72"/>
      <c r="B20" s="73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6"/>
    </row>
  </sheetData>
  <sheetProtection/>
  <mergeCells count="9">
    <mergeCell ref="A3:A5"/>
    <mergeCell ref="B3:B5"/>
    <mergeCell ref="C3:Q3"/>
    <mergeCell ref="R3:R5"/>
    <mergeCell ref="C4:E4"/>
    <mergeCell ref="F4:H4"/>
    <mergeCell ref="I4:K4"/>
    <mergeCell ref="L4:N4"/>
    <mergeCell ref="O4:Q4"/>
  </mergeCells>
  <printOptions/>
  <pageMargins left="0.7" right="0.7" top="0.75" bottom="0.75" header="0.3" footer="0.3"/>
  <pageSetup horizontalDpi="600" verticalDpi="600" orientation="landscape" paperSize="9" scale="5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K21"/>
  <sheetViews>
    <sheetView view="pageBreakPreview" zoomScaleSheetLayoutView="100" zoomScalePageLayoutView="0" workbookViewId="0" topLeftCell="A1">
      <selection activeCell="M15" sqref="M15"/>
    </sheetView>
  </sheetViews>
  <sheetFormatPr defaultColWidth="9.140625" defaultRowHeight="15"/>
  <cols>
    <col min="1" max="11" width="10.7109375" style="0" customWidth="1"/>
  </cols>
  <sheetData>
    <row r="1" spans="1:11" ht="82.5" customHeight="1">
      <c r="A1" s="135" t="s">
        <v>170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ht="15.75" thickBot="1"/>
    <row r="3" spans="1:11" s="63" customFormat="1" ht="30" customHeight="1">
      <c r="A3" s="185" t="s">
        <v>160</v>
      </c>
      <c r="B3" s="186"/>
      <c r="C3" s="186"/>
      <c r="D3" s="171">
        <v>15</v>
      </c>
      <c r="E3" s="173"/>
      <c r="F3" s="171">
        <v>150</v>
      </c>
      <c r="G3" s="173"/>
      <c r="H3" s="171">
        <v>250</v>
      </c>
      <c r="I3" s="173"/>
      <c r="J3" s="171">
        <v>670</v>
      </c>
      <c r="K3" s="187"/>
    </row>
    <row r="4" spans="1:11" s="63" customFormat="1" ht="30" customHeight="1">
      <c r="A4" s="184" t="s">
        <v>161</v>
      </c>
      <c r="B4" s="172"/>
      <c r="C4" s="172"/>
      <c r="D4" s="105" t="s">
        <v>162</v>
      </c>
      <c r="E4" s="105" t="s">
        <v>163</v>
      </c>
      <c r="F4" s="105" t="s">
        <v>162</v>
      </c>
      <c r="G4" s="105" t="s">
        <v>163</v>
      </c>
      <c r="H4" s="105" t="s">
        <v>162</v>
      </c>
      <c r="I4" s="105" t="s">
        <v>163</v>
      </c>
      <c r="J4" s="105" t="s">
        <v>162</v>
      </c>
      <c r="K4" s="77" t="s">
        <v>163</v>
      </c>
    </row>
    <row r="5" spans="1:11" s="63" customFormat="1" ht="159.75" thickBot="1">
      <c r="A5" s="78" t="s">
        <v>164</v>
      </c>
      <c r="B5" s="79" t="s">
        <v>165</v>
      </c>
      <c r="C5" s="79" t="s">
        <v>166</v>
      </c>
      <c r="D5" s="80"/>
      <c r="E5" s="80"/>
      <c r="F5" s="80"/>
      <c r="G5" s="80"/>
      <c r="H5" s="80"/>
      <c r="I5" s="80"/>
      <c r="J5" s="80"/>
      <c r="K5" s="81"/>
    </row>
    <row r="6" spans="1:11" s="63" customFormat="1" ht="30" customHeight="1">
      <c r="A6" s="177" t="s">
        <v>167</v>
      </c>
      <c r="B6" s="180" t="s">
        <v>168</v>
      </c>
      <c r="C6" s="82" t="s">
        <v>97</v>
      </c>
      <c r="D6" s="70"/>
      <c r="E6" s="70"/>
      <c r="F6" s="70"/>
      <c r="G6" s="70"/>
      <c r="H6" s="70"/>
      <c r="I6" s="70"/>
      <c r="J6" s="70"/>
      <c r="K6" s="71"/>
    </row>
    <row r="7" spans="1:11" s="63" customFormat="1" ht="30" customHeight="1">
      <c r="A7" s="178"/>
      <c r="B7" s="181"/>
      <c r="C7" s="83" t="s">
        <v>91</v>
      </c>
      <c r="D7" s="74"/>
      <c r="E7" s="74"/>
      <c r="F7" s="75"/>
      <c r="G7" s="74"/>
      <c r="H7" s="74"/>
      <c r="I7" s="75"/>
      <c r="J7" s="74"/>
      <c r="K7" s="76"/>
    </row>
    <row r="8" spans="1:11" s="63" customFormat="1" ht="30" customHeight="1">
      <c r="A8" s="178"/>
      <c r="B8" s="182" t="s">
        <v>169</v>
      </c>
      <c r="C8" s="83" t="s">
        <v>97</v>
      </c>
      <c r="D8" s="74"/>
      <c r="E8" s="74">
        <v>550</v>
      </c>
      <c r="F8" s="75"/>
      <c r="G8" s="74"/>
      <c r="H8" s="74"/>
      <c r="I8" s="75"/>
      <c r="J8" s="74"/>
      <c r="K8" s="76"/>
    </row>
    <row r="9" spans="1:11" s="63" customFormat="1" ht="30" customHeight="1" thickBot="1">
      <c r="A9" s="188"/>
      <c r="B9" s="181"/>
      <c r="C9" s="83" t="s">
        <v>91</v>
      </c>
      <c r="D9" s="84"/>
      <c r="E9" s="84">
        <v>550</v>
      </c>
      <c r="F9" s="85"/>
      <c r="G9" s="84"/>
      <c r="H9" s="84"/>
      <c r="I9" s="85"/>
      <c r="J9" s="84"/>
      <c r="K9" s="86"/>
    </row>
    <row r="10" spans="1:11" s="63" customFormat="1" ht="30" customHeight="1">
      <c r="A10" s="177">
        <v>750</v>
      </c>
      <c r="B10" s="180" t="s">
        <v>168</v>
      </c>
      <c r="C10" s="87" t="s">
        <v>97</v>
      </c>
      <c r="D10" s="189" t="s">
        <v>226</v>
      </c>
      <c r="E10" s="190"/>
      <c r="F10" s="190"/>
      <c r="G10" s="190"/>
      <c r="H10" s="190"/>
      <c r="I10" s="190"/>
      <c r="J10" s="190"/>
      <c r="K10" s="191"/>
    </row>
    <row r="11" spans="1:11" s="63" customFormat="1" ht="30" customHeight="1">
      <c r="A11" s="178"/>
      <c r="B11" s="181"/>
      <c r="C11" s="88" t="s">
        <v>91</v>
      </c>
      <c r="D11" s="192"/>
      <c r="E11" s="193"/>
      <c r="F11" s="193"/>
      <c r="G11" s="193"/>
      <c r="H11" s="193"/>
      <c r="I11" s="193"/>
      <c r="J11" s="193"/>
      <c r="K11" s="194"/>
    </row>
    <row r="12" spans="1:11" s="63" customFormat="1" ht="30" customHeight="1">
      <c r="A12" s="178"/>
      <c r="B12" s="182" t="s">
        <v>169</v>
      </c>
      <c r="C12" s="88" t="s">
        <v>97</v>
      </c>
      <c r="D12" s="192"/>
      <c r="E12" s="193"/>
      <c r="F12" s="193"/>
      <c r="G12" s="193"/>
      <c r="H12" s="193"/>
      <c r="I12" s="193"/>
      <c r="J12" s="193"/>
      <c r="K12" s="194"/>
    </row>
    <row r="13" spans="1:11" s="63" customFormat="1" ht="30" customHeight="1" thickBot="1">
      <c r="A13" s="188"/>
      <c r="B13" s="181"/>
      <c r="C13" s="88" t="s">
        <v>91</v>
      </c>
      <c r="D13" s="192"/>
      <c r="E13" s="193"/>
      <c r="F13" s="193"/>
      <c r="G13" s="193"/>
      <c r="H13" s="193"/>
      <c r="I13" s="193"/>
      <c r="J13" s="193"/>
      <c r="K13" s="194"/>
    </row>
    <row r="14" spans="1:11" s="63" customFormat="1" ht="30" customHeight="1">
      <c r="A14" s="177">
        <v>1000</v>
      </c>
      <c r="B14" s="180" t="s">
        <v>168</v>
      </c>
      <c r="C14" s="87" t="s">
        <v>97</v>
      </c>
      <c r="D14" s="192"/>
      <c r="E14" s="193"/>
      <c r="F14" s="193"/>
      <c r="G14" s="193"/>
      <c r="H14" s="193"/>
      <c r="I14" s="193"/>
      <c r="J14" s="193"/>
      <c r="K14" s="194"/>
    </row>
    <row r="15" spans="1:11" s="63" customFormat="1" ht="30" customHeight="1">
      <c r="A15" s="178"/>
      <c r="B15" s="181"/>
      <c r="C15" s="88" t="s">
        <v>91</v>
      </c>
      <c r="D15" s="192"/>
      <c r="E15" s="193"/>
      <c r="F15" s="193"/>
      <c r="G15" s="193"/>
      <c r="H15" s="193"/>
      <c r="I15" s="193"/>
      <c r="J15" s="193"/>
      <c r="K15" s="194"/>
    </row>
    <row r="16" spans="1:11" s="63" customFormat="1" ht="30" customHeight="1">
      <c r="A16" s="178"/>
      <c r="B16" s="182" t="s">
        <v>169</v>
      </c>
      <c r="C16" s="88" t="s">
        <v>97</v>
      </c>
      <c r="D16" s="192"/>
      <c r="E16" s="193"/>
      <c r="F16" s="193"/>
      <c r="G16" s="193"/>
      <c r="H16" s="193"/>
      <c r="I16" s="193"/>
      <c r="J16" s="193"/>
      <c r="K16" s="194"/>
    </row>
    <row r="17" spans="1:11" s="63" customFormat="1" ht="30" customHeight="1" thickBot="1">
      <c r="A17" s="188"/>
      <c r="B17" s="181"/>
      <c r="C17" s="88" t="s">
        <v>91</v>
      </c>
      <c r="D17" s="192"/>
      <c r="E17" s="193"/>
      <c r="F17" s="193"/>
      <c r="G17" s="193"/>
      <c r="H17" s="193"/>
      <c r="I17" s="193"/>
      <c r="J17" s="193"/>
      <c r="K17" s="194"/>
    </row>
    <row r="18" spans="1:11" s="63" customFormat="1" ht="30" customHeight="1">
      <c r="A18" s="177">
        <v>1250</v>
      </c>
      <c r="B18" s="180" t="s">
        <v>168</v>
      </c>
      <c r="C18" s="87" t="s">
        <v>97</v>
      </c>
      <c r="D18" s="192"/>
      <c r="E18" s="193"/>
      <c r="F18" s="193"/>
      <c r="G18" s="193"/>
      <c r="H18" s="193"/>
      <c r="I18" s="193"/>
      <c r="J18" s="193"/>
      <c r="K18" s="194"/>
    </row>
    <row r="19" spans="1:11" s="63" customFormat="1" ht="30" customHeight="1">
      <c r="A19" s="178"/>
      <c r="B19" s="181"/>
      <c r="C19" s="88" t="s">
        <v>91</v>
      </c>
      <c r="D19" s="192"/>
      <c r="E19" s="193"/>
      <c r="F19" s="193"/>
      <c r="G19" s="193"/>
      <c r="H19" s="193"/>
      <c r="I19" s="193"/>
      <c r="J19" s="193"/>
      <c r="K19" s="194"/>
    </row>
    <row r="20" spans="1:11" s="63" customFormat="1" ht="30" customHeight="1">
      <c r="A20" s="178"/>
      <c r="B20" s="182" t="s">
        <v>169</v>
      </c>
      <c r="C20" s="88" t="s">
        <v>97</v>
      </c>
      <c r="D20" s="192"/>
      <c r="E20" s="193"/>
      <c r="F20" s="193"/>
      <c r="G20" s="193"/>
      <c r="H20" s="193"/>
      <c r="I20" s="193"/>
      <c r="J20" s="193"/>
      <c r="K20" s="194"/>
    </row>
    <row r="21" spans="1:11" s="63" customFormat="1" ht="30" customHeight="1" thickBot="1">
      <c r="A21" s="179"/>
      <c r="B21" s="183"/>
      <c r="C21" s="89" t="s">
        <v>91</v>
      </c>
      <c r="D21" s="195"/>
      <c r="E21" s="196"/>
      <c r="F21" s="196"/>
      <c r="G21" s="196"/>
      <c r="H21" s="196"/>
      <c r="I21" s="196"/>
      <c r="J21" s="196"/>
      <c r="K21" s="197"/>
    </row>
  </sheetData>
  <sheetProtection/>
  <mergeCells count="20">
    <mergeCell ref="A6:A9"/>
    <mergeCell ref="B6:B7"/>
    <mergeCell ref="B8:B9"/>
    <mergeCell ref="A10:A13"/>
    <mergeCell ref="B10:B11"/>
    <mergeCell ref="D10:K21"/>
    <mergeCell ref="B12:B13"/>
    <mergeCell ref="A14:A17"/>
    <mergeCell ref="B14:B15"/>
    <mergeCell ref="B16:B17"/>
    <mergeCell ref="A18:A21"/>
    <mergeCell ref="B18:B19"/>
    <mergeCell ref="B20:B21"/>
    <mergeCell ref="A4:C4"/>
    <mergeCell ref="A1:K1"/>
    <mergeCell ref="A3:C3"/>
    <mergeCell ref="D3:E3"/>
    <mergeCell ref="F3:G3"/>
    <mergeCell ref="H3:I3"/>
    <mergeCell ref="J3:K3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68"/>
  <sheetViews>
    <sheetView view="pageBreakPreview" zoomScale="90" zoomScaleSheetLayoutView="90" zoomScalePageLayoutView="0" workbookViewId="0" topLeftCell="A1">
      <selection activeCell="A7" sqref="A1:IV16384"/>
    </sheetView>
  </sheetViews>
  <sheetFormatPr defaultColWidth="9.140625" defaultRowHeight="15"/>
  <cols>
    <col min="2" max="2" width="26.140625" style="0" customWidth="1"/>
    <col min="6" max="6" width="16.00390625" style="0" bestFit="1" customWidth="1"/>
  </cols>
  <sheetData>
    <row r="1" spans="1:22" ht="53.25" customHeight="1">
      <c r="A1" s="136" t="s">
        <v>110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</row>
    <row r="3" spans="1:22" ht="15">
      <c r="A3" s="172" t="s">
        <v>47</v>
      </c>
      <c r="B3" s="198" t="s">
        <v>48</v>
      </c>
      <c r="C3" s="172" t="s">
        <v>49</v>
      </c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</row>
    <row r="4" spans="1:22" ht="41.25" customHeight="1">
      <c r="A4" s="172"/>
      <c r="B4" s="172"/>
      <c r="C4" s="172" t="s">
        <v>50</v>
      </c>
      <c r="D4" s="172"/>
      <c r="E4" s="172"/>
      <c r="F4" s="172"/>
      <c r="G4" s="198" t="s">
        <v>51</v>
      </c>
      <c r="H4" s="172"/>
      <c r="I4" s="172"/>
      <c r="J4" s="172"/>
      <c r="K4" s="198" t="s">
        <v>52</v>
      </c>
      <c r="L4" s="172"/>
      <c r="M4" s="172"/>
      <c r="N4" s="172"/>
      <c r="O4" s="198" t="s">
        <v>53</v>
      </c>
      <c r="P4" s="172"/>
      <c r="Q4" s="172"/>
      <c r="R4" s="172"/>
      <c r="S4" s="198" t="s">
        <v>54</v>
      </c>
      <c r="T4" s="172"/>
      <c r="U4" s="172"/>
      <c r="V4" s="172"/>
    </row>
    <row r="5" spans="1:22" ht="33.75">
      <c r="A5" s="172"/>
      <c r="B5" s="172"/>
      <c r="C5" s="107">
        <v>2014</v>
      </c>
      <c r="D5" s="107">
        <v>2015</v>
      </c>
      <c r="E5" s="107">
        <v>2016</v>
      </c>
      <c r="F5" s="27" t="s">
        <v>3</v>
      </c>
      <c r="G5" s="107">
        <v>2014</v>
      </c>
      <c r="H5" s="107">
        <v>2015</v>
      </c>
      <c r="I5" s="107">
        <v>2016</v>
      </c>
      <c r="J5" s="27" t="s">
        <v>3</v>
      </c>
      <c r="K5" s="107">
        <v>2014</v>
      </c>
      <c r="L5" s="107">
        <v>2015</v>
      </c>
      <c r="M5" s="107">
        <v>2016</v>
      </c>
      <c r="N5" s="27" t="s">
        <v>3</v>
      </c>
      <c r="O5" s="107">
        <v>2014</v>
      </c>
      <c r="P5" s="107">
        <v>2015</v>
      </c>
      <c r="Q5" s="107">
        <v>2016</v>
      </c>
      <c r="R5" s="27" t="s">
        <v>3</v>
      </c>
      <c r="S5" s="107">
        <v>2014</v>
      </c>
      <c r="T5" s="107">
        <v>2015</v>
      </c>
      <c r="U5" s="107">
        <v>2016</v>
      </c>
      <c r="V5" s="27" t="s">
        <v>3</v>
      </c>
    </row>
    <row r="6" spans="1:22" ht="30">
      <c r="A6" s="28">
        <v>1</v>
      </c>
      <c r="B6" s="29" t="s">
        <v>55</v>
      </c>
      <c r="C6" s="104">
        <f>SUM(C7:C12)</f>
        <v>0</v>
      </c>
      <c r="D6" s="104">
        <f>SUM(D7:D12)</f>
        <v>0</v>
      </c>
      <c r="E6" s="104">
        <f>SUM(E7:E12)</f>
        <v>7</v>
      </c>
      <c r="F6" s="90"/>
      <c r="G6" s="104">
        <f>SUM(G7:G12)</f>
        <v>0</v>
      </c>
      <c r="H6" s="104">
        <f>SUM(H7:H12)</f>
        <v>0</v>
      </c>
      <c r="I6" s="104">
        <f>SUM(I7:I12)</f>
        <v>14</v>
      </c>
      <c r="J6" s="90"/>
      <c r="K6" s="104">
        <f>SUM(K7:K12)</f>
        <v>0</v>
      </c>
      <c r="L6" s="104">
        <f>SUM(L7:L12)</f>
        <v>0</v>
      </c>
      <c r="M6" s="104">
        <f>SUM(M7:M12)</f>
        <v>0</v>
      </c>
      <c r="N6" s="90"/>
      <c r="O6" s="104">
        <f>SUM(O7:O12)</f>
        <v>0</v>
      </c>
      <c r="P6" s="104">
        <f>SUM(P7:P12)</f>
        <v>0</v>
      </c>
      <c r="Q6" s="104">
        <f>SUM(Q7:Q12)</f>
        <v>0</v>
      </c>
      <c r="R6" s="90"/>
      <c r="S6" s="104">
        <f>SUM(S7:S12)</f>
        <v>0</v>
      </c>
      <c r="T6" s="104">
        <f>SUM(T7:T12)</f>
        <v>0</v>
      </c>
      <c r="U6" s="104">
        <f>SUM(U7:U12)</f>
        <v>0</v>
      </c>
      <c r="V6" s="90"/>
    </row>
    <row r="7" spans="1:22" ht="45">
      <c r="A7" s="28" t="s">
        <v>56</v>
      </c>
      <c r="B7" s="29" t="s">
        <v>57</v>
      </c>
      <c r="C7" s="104"/>
      <c r="D7" s="104"/>
      <c r="E7" s="104">
        <v>0</v>
      </c>
      <c r="F7" s="104"/>
      <c r="G7" s="104"/>
      <c r="H7" s="104"/>
      <c r="I7" s="104">
        <v>0</v>
      </c>
      <c r="J7" s="104"/>
      <c r="K7" s="104"/>
      <c r="L7" s="104"/>
      <c r="M7" s="104">
        <v>0</v>
      </c>
      <c r="N7" s="104"/>
      <c r="O7" s="104"/>
      <c r="P7" s="104"/>
      <c r="Q7" s="104">
        <v>0</v>
      </c>
      <c r="R7" s="104"/>
      <c r="S7" s="104"/>
      <c r="T7" s="104"/>
      <c r="U7" s="104"/>
      <c r="V7" s="104"/>
    </row>
    <row r="8" spans="1:22" ht="45">
      <c r="A8" s="28" t="s">
        <v>58</v>
      </c>
      <c r="B8" s="29" t="s">
        <v>59</v>
      </c>
      <c r="C8" s="104"/>
      <c r="D8" s="104"/>
      <c r="E8" s="104">
        <v>0</v>
      </c>
      <c r="F8" s="90"/>
      <c r="G8" s="104"/>
      <c r="H8" s="104"/>
      <c r="I8" s="104">
        <v>0</v>
      </c>
      <c r="J8" s="90"/>
      <c r="K8" s="104"/>
      <c r="L8" s="104"/>
      <c r="M8" s="104">
        <v>0</v>
      </c>
      <c r="N8" s="90"/>
      <c r="O8" s="104"/>
      <c r="P8" s="104"/>
      <c r="Q8" s="104">
        <v>0</v>
      </c>
      <c r="R8" s="90"/>
      <c r="S8" s="104"/>
      <c r="T8" s="104"/>
      <c r="U8" s="104"/>
      <c r="V8" s="90"/>
    </row>
    <row r="9" spans="1:22" ht="30">
      <c r="A9" s="28" t="s">
        <v>60</v>
      </c>
      <c r="B9" s="29" t="s">
        <v>61</v>
      </c>
      <c r="C9" s="107"/>
      <c r="D9" s="107"/>
      <c r="E9" s="104">
        <v>7</v>
      </c>
      <c r="F9" s="90"/>
      <c r="G9" s="107"/>
      <c r="H9" s="107"/>
      <c r="I9" s="104">
        <v>14</v>
      </c>
      <c r="J9" s="90"/>
      <c r="K9" s="107"/>
      <c r="L9" s="107"/>
      <c r="M9" s="110">
        <v>0</v>
      </c>
      <c r="N9" s="90"/>
      <c r="O9" s="107"/>
      <c r="P9" s="107"/>
      <c r="Q9" s="104">
        <v>0</v>
      </c>
      <c r="R9" s="90"/>
      <c r="S9" s="104"/>
      <c r="T9" s="104"/>
      <c r="U9" s="104"/>
      <c r="V9" s="90"/>
    </row>
    <row r="10" spans="1:22" ht="30">
      <c r="A10" s="28" t="s">
        <v>62</v>
      </c>
      <c r="B10" s="29" t="s">
        <v>61</v>
      </c>
      <c r="C10" s="104"/>
      <c r="D10" s="104"/>
      <c r="E10" s="104">
        <v>0</v>
      </c>
      <c r="F10" s="104"/>
      <c r="G10" s="104"/>
      <c r="H10" s="104"/>
      <c r="I10" s="104">
        <v>0</v>
      </c>
      <c r="J10" s="104"/>
      <c r="K10" s="104"/>
      <c r="L10" s="104"/>
      <c r="M10" s="104">
        <v>0</v>
      </c>
      <c r="N10" s="104"/>
      <c r="O10" s="104"/>
      <c r="P10" s="104"/>
      <c r="Q10" s="104">
        <v>0</v>
      </c>
      <c r="R10" s="104"/>
      <c r="S10" s="104"/>
      <c r="T10" s="104"/>
      <c r="U10" s="104"/>
      <c r="V10" s="104"/>
    </row>
    <row r="11" spans="1:22" ht="45">
      <c r="A11" s="28" t="s">
        <v>63</v>
      </c>
      <c r="B11" s="29" t="s">
        <v>64</v>
      </c>
      <c r="C11" s="104"/>
      <c r="D11" s="104"/>
      <c r="E11" s="104">
        <v>0</v>
      </c>
      <c r="F11" s="104"/>
      <c r="G11" s="104"/>
      <c r="H11" s="104"/>
      <c r="I11" s="104">
        <v>0</v>
      </c>
      <c r="J11" s="104"/>
      <c r="K11" s="104"/>
      <c r="L11" s="104"/>
      <c r="M11" s="104">
        <v>0</v>
      </c>
      <c r="N11" s="104"/>
      <c r="O11" s="104"/>
      <c r="P11" s="104"/>
      <c r="Q11" s="104">
        <v>0</v>
      </c>
      <c r="R11" s="104"/>
      <c r="S11" s="104"/>
      <c r="T11" s="104"/>
      <c r="U11" s="104"/>
      <c r="V11" s="104"/>
    </row>
    <row r="12" spans="1:22" ht="15">
      <c r="A12" s="28" t="s">
        <v>65</v>
      </c>
      <c r="B12" s="29" t="s">
        <v>66</v>
      </c>
      <c r="C12" s="104"/>
      <c r="D12" s="104"/>
      <c r="E12" s="104">
        <v>0</v>
      </c>
      <c r="F12" s="104"/>
      <c r="G12" s="104"/>
      <c r="H12" s="104"/>
      <c r="I12" s="104">
        <v>0</v>
      </c>
      <c r="J12" s="104"/>
      <c r="K12" s="104"/>
      <c r="L12" s="104"/>
      <c r="M12" s="104">
        <v>0</v>
      </c>
      <c r="N12" s="104"/>
      <c r="O12" s="104"/>
      <c r="P12" s="104"/>
      <c r="Q12" s="104">
        <v>0</v>
      </c>
      <c r="R12" s="104"/>
      <c r="S12" s="104"/>
      <c r="T12" s="104"/>
      <c r="U12" s="104"/>
      <c r="V12" s="104"/>
    </row>
    <row r="13" spans="1:22" ht="17.25">
      <c r="A13" s="104">
        <v>2</v>
      </c>
      <c r="B13" s="29" t="s">
        <v>67</v>
      </c>
      <c r="C13" s="104">
        <f>SUM(C14:C21)-C15-C16</f>
        <v>0</v>
      </c>
      <c r="D13" s="104">
        <f>SUM(D14:D21)-D15-D16</f>
        <v>0</v>
      </c>
      <c r="E13" s="104">
        <f>SUM(E14:E21)-E15-E16</f>
        <v>0</v>
      </c>
      <c r="F13" s="90"/>
      <c r="G13" s="104">
        <f>SUM(G14:G21)-G15-G16</f>
        <v>0</v>
      </c>
      <c r="H13" s="104">
        <f>SUM(H14:H21)-H15-H16</f>
        <v>0</v>
      </c>
      <c r="I13" s="104">
        <f>SUM(I14:I21)-I15-I16</f>
        <v>0</v>
      </c>
      <c r="J13" s="90"/>
      <c r="K13" s="104">
        <f>SUM(K14:K21)-K15-K16</f>
        <v>0</v>
      </c>
      <c r="L13" s="104">
        <f>SUM(L14:L21)-L15-L16</f>
        <v>0</v>
      </c>
      <c r="M13" s="104">
        <f>SUM(M14:M21)-M15-M16</f>
        <v>0</v>
      </c>
      <c r="N13" s="90"/>
      <c r="O13" s="104">
        <f>SUM(O14:O21)-O15-O16</f>
        <v>0</v>
      </c>
      <c r="P13" s="104">
        <f>SUM(P14:P21)-P15-P16</f>
        <v>0</v>
      </c>
      <c r="Q13" s="104">
        <f>SUM(Q14:Q21)-Q15-Q16</f>
        <v>0</v>
      </c>
      <c r="R13" s="90"/>
      <c r="S13" s="104">
        <f>SUM(S14:S21)-S15-S16</f>
        <v>0</v>
      </c>
      <c r="T13" s="104">
        <f>SUM(T14:T21)-T15-T16</f>
        <v>0</v>
      </c>
      <c r="U13" s="104">
        <f>SUM(U14:U21)-U15-U16</f>
        <v>0</v>
      </c>
      <c r="V13" s="90"/>
    </row>
    <row r="14" spans="1:22" ht="45">
      <c r="A14" s="28" t="s">
        <v>68</v>
      </c>
      <c r="B14" s="29" t="s">
        <v>57</v>
      </c>
      <c r="C14" s="104">
        <f>SUM(C15:C16)</f>
        <v>0</v>
      </c>
      <c r="D14" s="104">
        <f>SUM(D15:D16)</f>
        <v>0</v>
      </c>
      <c r="E14" s="104">
        <f>SUM(E15:E16)</f>
        <v>0</v>
      </c>
      <c r="F14" s="90"/>
      <c r="G14" s="104">
        <f>SUM(G15:G16)</f>
        <v>0</v>
      </c>
      <c r="H14" s="104">
        <f>SUM(H15:H16)</f>
        <v>0</v>
      </c>
      <c r="I14" s="104">
        <f>SUM(I15:I16)</f>
        <v>0</v>
      </c>
      <c r="J14" s="90"/>
      <c r="K14" s="104">
        <f>SUM(K15:K16)</f>
        <v>0</v>
      </c>
      <c r="L14" s="104">
        <f>SUM(L15:L16)</f>
        <v>0</v>
      </c>
      <c r="M14" s="104">
        <f>SUM(M15:M16)</f>
        <v>0</v>
      </c>
      <c r="N14" s="90"/>
      <c r="O14" s="104">
        <f>SUM(O15:O16)</f>
        <v>0</v>
      </c>
      <c r="P14" s="104">
        <f>SUM(P15:P16)</f>
        <v>0</v>
      </c>
      <c r="Q14" s="104">
        <f>SUM(Q15:Q16)</f>
        <v>0</v>
      </c>
      <c r="R14" s="90"/>
      <c r="S14" s="104">
        <f>SUM(S15:S16)</f>
        <v>0</v>
      </c>
      <c r="T14" s="104">
        <f>SUM(T15:T16)</f>
        <v>0</v>
      </c>
      <c r="U14" s="104">
        <f>SUM(U15:U16)</f>
        <v>0</v>
      </c>
      <c r="V14" s="90"/>
    </row>
    <row r="15" spans="1:22" ht="31.5" customHeight="1">
      <c r="A15" s="28" t="s">
        <v>69</v>
      </c>
      <c r="B15" s="29" t="s">
        <v>70</v>
      </c>
      <c r="C15" s="104"/>
      <c r="D15" s="104"/>
      <c r="E15" s="104">
        <v>0</v>
      </c>
      <c r="F15" s="90"/>
      <c r="G15" s="111"/>
      <c r="H15" s="111"/>
      <c r="I15" s="104">
        <v>0</v>
      </c>
      <c r="J15" s="90"/>
      <c r="K15" s="104"/>
      <c r="L15" s="104"/>
      <c r="M15" s="104">
        <v>0</v>
      </c>
      <c r="N15" s="90"/>
      <c r="O15" s="110"/>
      <c r="P15" s="110"/>
      <c r="Q15" s="110">
        <v>0</v>
      </c>
      <c r="R15" s="90"/>
      <c r="S15" s="104"/>
      <c r="T15" s="104"/>
      <c r="U15" s="104"/>
      <c r="V15" s="90"/>
    </row>
    <row r="16" spans="1:22" ht="32.25">
      <c r="A16" s="28" t="s">
        <v>71</v>
      </c>
      <c r="B16" s="29" t="s">
        <v>72</v>
      </c>
      <c r="C16" s="104"/>
      <c r="D16" s="104"/>
      <c r="E16" s="104">
        <v>0</v>
      </c>
      <c r="F16" s="90"/>
      <c r="G16" s="104"/>
      <c r="H16" s="104"/>
      <c r="I16" s="104">
        <v>0</v>
      </c>
      <c r="J16" s="90"/>
      <c r="K16" s="104"/>
      <c r="L16" s="104"/>
      <c r="M16" s="104">
        <v>0</v>
      </c>
      <c r="N16" s="90"/>
      <c r="O16" s="110"/>
      <c r="P16" s="110"/>
      <c r="Q16" s="110">
        <v>0</v>
      </c>
      <c r="R16" s="90"/>
      <c r="S16" s="104"/>
      <c r="T16" s="104"/>
      <c r="U16" s="104"/>
      <c r="V16" s="90"/>
    </row>
    <row r="17" spans="1:22" ht="45">
      <c r="A17" s="28" t="s">
        <v>73</v>
      </c>
      <c r="B17" s="29" t="s">
        <v>59</v>
      </c>
      <c r="C17" s="104"/>
      <c r="D17" s="104"/>
      <c r="E17" s="104">
        <v>0</v>
      </c>
      <c r="F17" s="104"/>
      <c r="G17" s="104"/>
      <c r="H17" s="104"/>
      <c r="I17" s="104">
        <v>0</v>
      </c>
      <c r="J17" s="104"/>
      <c r="K17" s="104"/>
      <c r="L17" s="104"/>
      <c r="M17" s="104">
        <v>0</v>
      </c>
      <c r="N17" s="104"/>
      <c r="O17" s="104"/>
      <c r="P17" s="104"/>
      <c r="Q17" s="104">
        <v>0</v>
      </c>
      <c r="R17" s="104"/>
      <c r="S17" s="104"/>
      <c r="T17" s="104"/>
      <c r="U17" s="104"/>
      <c r="V17" s="104"/>
    </row>
    <row r="18" spans="1:22" ht="30">
      <c r="A18" s="28" t="s">
        <v>74</v>
      </c>
      <c r="B18" s="29" t="s">
        <v>61</v>
      </c>
      <c r="C18" s="104"/>
      <c r="D18" s="104"/>
      <c r="E18" s="104">
        <v>0</v>
      </c>
      <c r="F18" s="104"/>
      <c r="G18" s="104"/>
      <c r="H18" s="104"/>
      <c r="I18" s="104">
        <v>0</v>
      </c>
      <c r="J18" s="104"/>
      <c r="K18" s="104"/>
      <c r="L18" s="104"/>
      <c r="M18" s="104">
        <v>0</v>
      </c>
      <c r="N18" s="104"/>
      <c r="O18" s="104"/>
      <c r="P18" s="104"/>
      <c r="Q18" s="104">
        <v>0</v>
      </c>
      <c r="R18" s="104"/>
      <c r="S18" s="104"/>
      <c r="T18" s="104"/>
      <c r="U18" s="104"/>
      <c r="V18" s="104"/>
    </row>
    <row r="19" spans="1:22" ht="15">
      <c r="A19" s="28" t="s">
        <v>75</v>
      </c>
      <c r="B19" s="29" t="s">
        <v>76</v>
      </c>
      <c r="C19" s="104"/>
      <c r="D19" s="104"/>
      <c r="E19" s="104">
        <v>0</v>
      </c>
      <c r="F19" s="104"/>
      <c r="G19" s="104"/>
      <c r="H19" s="104"/>
      <c r="I19" s="104">
        <v>0</v>
      </c>
      <c r="J19" s="104"/>
      <c r="K19" s="104"/>
      <c r="L19" s="104"/>
      <c r="M19" s="104">
        <v>0</v>
      </c>
      <c r="N19" s="104"/>
      <c r="O19" s="104"/>
      <c r="P19" s="104"/>
      <c r="Q19" s="104">
        <v>0</v>
      </c>
      <c r="R19" s="104"/>
      <c r="S19" s="104"/>
      <c r="T19" s="104"/>
      <c r="U19" s="104"/>
      <c r="V19" s="104"/>
    </row>
    <row r="20" spans="1:22" ht="42.75" customHeight="1">
      <c r="A20" s="28" t="s">
        <v>77</v>
      </c>
      <c r="B20" s="29" t="s">
        <v>78</v>
      </c>
      <c r="C20" s="104"/>
      <c r="D20" s="104"/>
      <c r="E20" s="104">
        <v>0</v>
      </c>
      <c r="F20" s="104"/>
      <c r="G20" s="104"/>
      <c r="H20" s="104"/>
      <c r="I20" s="104">
        <v>0</v>
      </c>
      <c r="J20" s="104"/>
      <c r="K20" s="104"/>
      <c r="L20" s="104"/>
      <c r="M20" s="104">
        <v>0</v>
      </c>
      <c r="N20" s="104"/>
      <c r="O20" s="104"/>
      <c r="P20" s="104"/>
      <c r="Q20" s="104">
        <v>0</v>
      </c>
      <c r="R20" s="104"/>
      <c r="S20" s="104"/>
      <c r="T20" s="104"/>
      <c r="U20" s="104"/>
      <c r="V20" s="104"/>
    </row>
    <row r="21" spans="1:22" ht="15">
      <c r="A21" s="28" t="s">
        <v>79</v>
      </c>
      <c r="B21" s="29" t="s">
        <v>66</v>
      </c>
      <c r="C21" s="104"/>
      <c r="D21" s="104"/>
      <c r="E21" s="104"/>
      <c r="F21" s="104"/>
      <c r="G21" s="104"/>
      <c r="H21" s="104"/>
      <c r="I21" s="104">
        <v>0</v>
      </c>
      <c r="J21" s="104"/>
      <c r="K21" s="104"/>
      <c r="L21" s="104"/>
      <c r="M21" s="104">
        <v>0</v>
      </c>
      <c r="N21" s="104"/>
      <c r="O21" s="104"/>
      <c r="P21" s="104"/>
      <c r="Q21" s="104">
        <v>0</v>
      </c>
      <c r="R21" s="104"/>
      <c r="S21" s="104"/>
      <c r="T21" s="104"/>
      <c r="U21" s="104"/>
      <c r="V21" s="104"/>
    </row>
    <row r="22" spans="1:22" ht="15">
      <c r="A22" s="28" t="s">
        <v>80</v>
      </c>
      <c r="B22" s="29" t="s">
        <v>81</v>
      </c>
      <c r="C22" s="104">
        <f>SUM(C23:C26)</f>
        <v>0</v>
      </c>
      <c r="D22" s="104">
        <f>SUM(D23:D26)</f>
        <v>0</v>
      </c>
      <c r="E22" s="104">
        <f>SUM(E23:E26)</f>
        <v>0</v>
      </c>
      <c r="F22" s="90"/>
      <c r="G22" s="104">
        <f>SUM(G23:G26)</f>
        <v>0</v>
      </c>
      <c r="H22" s="104">
        <f>SUM(H23:H26)</f>
        <v>0</v>
      </c>
      <c r="I22" s="104">
        <f>SUM(I23:I26)</f>
        <v>0</v>
      </c>
      <c r="J22" s="90"/>
      <c r="K22" s="104">
        <f>SUM(K23:K26)</f>
        <v>0</v>
      </c>
      <c r="L22" s="104">
        <f>SUM(L23:L26)</f>
        <v>0</v>
      </c>
      <c r="M22" s="104">
        <f>SUM(M23:M26)</f>
        <v>0</v>
      </c>
      <c r="N22" s="90"/>
      <c r="O22" s="104">
        <f>SUM(O23:O26)</f>
        <v>0</v>
      </c>
      <c r="P22" s="104">
        <f>SUM(P23:P26)</f>
        <v>0</v>
      </c>
      <c r="Q22" s="104">
        <f>SUM(Q23:Q26)</f>
        <v>5</v>
      </c>
      <c r="R22" s="90"/>
      <c r="S22" s="104">
        <f>SUM(S23:S26)</f>
        <v>0</v>
      </c>
      <c r="T22" s="104">
        <f>SUM(T23:T26)</f>
        <v>0</v>
      </c>
      <c r="U22" s="104">
        <f>SUM(U23:U26)</f>
        <v>0</v>
      </c>
      <c r="V22" s="90"/>
    </row>
    <row r="23" spans="1:22" ht="30">
      <c r="A23" s="28" t="s">
        <v>82</v>
      </c>
      <c r="B23" s="29" t="s">
        <v>83</v>
      </c>
      <c r="C23" s="104"/>
      <c r="D23" s="104"/>
      <c r="E23" s="104">
        <v>0</v>
      </c>
      <c r="F23" s="90"/>
      <c r="G23" s="104"/>
      <c r="H23" s="104"/>
      <c r="I23" s="104">
        <v>0</v>
      </c>
      <c r="J23" s="90"/>
      <c r="K23" s="104"/>
      <c r="L23" s="104"/>
      <c r="M23" s="104">
        <v>0</v>
      </c>
      <c r="N23" s="90"/>
      <c r="O23" s="104"/>
      <c r="P23" s="104"/>
      <c r="Q23" s="104">
        <v>5</v>
      </c>
      <c r="R23" s="90"/>
      <c r="S23" s="104"/>
      <c r="T23" s="104"/>
      <c r="U23" s="104"/>
      <c r="V23" s="90"/>
    </row>
    <row r="24" spans="1:22" ht="60">
      <c r="A24" s="28" t="s">
        <v>84</v>
      </c>
      <c r="B24" s="29" t="s">
        <v>85</v>
      </c>
      <c r="C24" s="104"/>
      <c r="D24" s="104"/>
      <c r="E24" s="104">
        <v>0</v>
      </c>
      <c r="F24" s="104"/>
      <c r="G24" s="104"/>
      <c r="H24" s="104"/>
      <c r="I24" s="104">
        <v>0</v>
      </c>
      <c r="J24" s="104"/>
      <c r="K24" s="104"/>
      <c r="L24" s="104"/>
      <c r="M24" s="104">
        <v>0</v>
      </c>
      <c r="N24" s="104"/>
      <c r="O24" s="104"/>
      <c r="P24" s="104"/>
      <c r="Q24" s="104">
        <v>0</v>
      </c>
      <c r="R24" s="104"/>
      <c r="S24" s="104"/>
      <c r="T24" s="104"/>
      <c r="U24" s="104"/>
      <c r="V24" s="104"/>
    </row>
    <row r="25" spans="1:22" ht="45">
      <c r="A25" s="28" t="s">
        <v>86</v>
      </c>
      <c r="B25" s="29" t="s">
        <v>87</v>
      </c>
      <c r="C25" s="104"/>
      <c r="D25" s="104"/>
      <c r="E25" s="104">
        <v>0</v>
      </c>
      <c r="F25" s="104"/>
      <c r="G25" s="104"/>
      <c r="H25" s="104"/>
      <c r="I25" s="104">
        <v>0</v>
      </c>
      <c r="J25" s="104"/>
      <c r="K25" s="104"/>
      <c r="L25" s="104"/>
      <c r="M25" s="104">
        <v>0</v>
      </c>
      <c r="N25" s="104"/>
      <c r="O25" s="104"/>
      <c r="P25" s="104"/>
      <c r="Q25" s="104">
        <v>0</v>
      </c>
      <c r="R25" s="104"/>
      <c r="S25" s="104"/>
      <c r="T25" s="104"/>
      <c r="U25" s="104"/>
      <c r="V25" s="104"/>
    </row>
    <row r="26" spans="1:22" ht="15">
      <c r="A26" s="28" t="s">
        <v>88</v>
      </c>
      <c r="B26" s="29" t="s">
        <v>66</v>
      </c>
      <c r="C26" s="104"/>
      <c r="D26" s="104"/>
      <c r="E26" s="104">
        <v>0</v>
      </c>
      <c r="F26" s="90"/>
      <c r="G26" s="104"/>
      <c r="H26" s="104"/>
      <c r="I26" s="104">
        <v>0</v>
      </c>
      <c r="J26" s="90"/>
      <c r="K26" s="104"/>
      <c r="L26" s="104"/>
      <c r="M26" s="104">
        <v>0</v>
      </c>
      <c r="N26" s="90"/>
      <c r="O26" s="104"/>
      <c r="P26" s="104"/>
      <c r="Q26" s="104">
        <v>0</v>
      </c>
      <c r="R26" s="90"/>
      <c r="S26" s="104"/>
      <c r="T26" s="104"/>
      <c r="U26" s="104"/>
      <c r="V26" s="90"/>
    </row>
    <row r="27" ht="15">
      <c r="B27" s="32"/>
    </row>
    <row r="28" ht="15">
      <c r="B28" s="32"/>
    </row>
    <row r="29" ht="15">
      <c r="B29" s="32"/>
    </row>
    <row r="30" ht="15">
      <c r="B30" s="32"/>
    </row>
    <row r="31" ht="15">
      <c r="B31" s="32"/>
    </row>
    <row r="32" ht="15">
      <c r="B32" s="32"/>
    </row>
    <row r="33" ht="15">
      <c r="B33" s="32"/>
    </row>
    <row r="34" ht="15">
      <c r="B34" s="32"/>
    </row>
    <row r="35" ht="15">
      <c r="B35" s="32"/>
    </row>
    <row r="36" ht="15">
      <c r="B36" s="32"/>
    </row>
    <row r="37" ht="15">
      <c r="B37" s="32"/>
    </row>
    <row r="38" ht="15">
      <c r="B38" s="32"/>
    </row>
    <row r="39" ht="15">
      <c r="B39" s="32"/>
    </row>
    <row r="40" ht="15">
      <c r="B40" s="32"/>
    </row>
    <row r="41" ht="15">
      <c r="B41" s="32"/>
    </row>
    <row r="42" ht="15">
      <c r="B42" s="32"/>
    </row>
    <row r="43" ht="15">
      <c r="B43" s="32"/>
    </row>
    <row r="44" ht="15">
      <c r="B44" s="32"/>
    </row>
    <row r="45" ht="15">
      <c r="B45" s="32"/>
    </row>
    <row r="46" ht="15">
      <c r="B46" s="32"/>
    </row>
    <row r="47" ht="15">
      <c r="B47" s="32"/>
    </row>
    <row r="48" ht="15">
      <c r="B48" s="32"/>
    </row>
    <row r="49" ht="15">
      <c r="B49" s="32"/>
    </row>
    <row r="50" ht="15">
      <c r="B50" s="32"/>
    </row>
    <row r="51" ht="15">
      <c r="B51" s="32"/>
    </row>
    <row r="52" ht="15">
      <c r="B52" s="32"/>
    </row>
    <row r="53" ht="15">
      <c r="B53" s="32"/>
    </row>
    <row r="54" ht="15">
      <c r="B54" s="32"/>
    </row>
    <row r="55" ht="15">
      <c r="B55" s="32"/>
    </row>
    <row r="56" ht="15">
      <c r="B56" s="32"/>
    </row>
    <row r="57" ht="15">
      <c r="B57" s="32"/>
    </row>
    <row r="58" ht="15">
      <c r="B58" s="32"/>
    </row>
    <row r="59" ht="15">
      <c r="B59" s="32"/>
    </row>
    <row r="60" ht="15">
      <c r="B60" s="32"/>
    </row>
    <row r="61" ht="15">
      <c r="B61" s="32"/>
    </row>
    <row r="62" ht="15">
      <c r="B62" s="32"/>
    </row>
    <row r="63" ht="15">
      <c r="B63" s="32"/>
    </row>
    <row r="64" ht="15">
      <c r="B64" s="32"/>
    </row>
    <row r="65" ht="15">
      <c r="B65" s="32"/>
    </row>
    <row r="66" ht="15">
      <c r="B66" s="32"/>
    </row>
    <row r="67" ht="15">
      <c r="B67" s="32"/>
    </row>
    <row r="68" ht="15">
      <c r="B68" s="32"/>
    </row>
  </sheetData>
  <sheetProtection/>
  <mergeCells count="9">
    <mergeCell ref="A3:A5"/>
    <mergeCell ref="B3:B5"/>
    <mergeCell ref="A1:V1"/>
    <mergeCell ref="C3:V3"/>
    <mergeCell ref="C4:F4"/>
    <mergeCell ref="G4:J4"/>
    <mergeCell ref="K4:N4"/>
    <mergeCell ref="O4:R4"/>
    <mergeCell ref="S4:V4"/>
  </mergeCells>
  <printOptions/>
  <pageMargins left="0.7" right="0.7" top="0.75" bottom="0.75" header="0.3" footer="0.3"/>
  <pageSetup fitToHeight="0" fitToWidth="1" horizontalDpi="600" verticalDpi="600" orientation="portrait" paperSize="9" scale="3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5"/>
  <sheetViews>
    <sheetView view="pageBreakPreview" zoomScale="90" zoomScaleSheetLayoutView="90" zoomScalePageLayoutView="0" workbookViewId="0" topLeftCell="C1">
      <selection activeCell="C7" sqref="A1:IV16384"/>
    </sheetView>
  </sheetViews>
  <sheetFormatPr defaultColWidth="9.140625" defaultRowHeight="15"/>
  <cols>
    <col min="1" max="1" width="4.28125" style="0" customWidth="1"/>
    <col min="2" max="2" width="19.140625" style="0" customWidth="1"/>
    <col min="3" max="3" width="25.00390625" style="0" customWidth="1"/>
    <col min="4" max="4" width="28.8515625" style="0" customWidth="1"/>
    <col min="5" max="5" width="16.57421875" style="0" customWidth="1"/>
    <col min="6" max="6" width="11.421875" style="0" customWidth="1"/>
    <col min="7" max="7" width="60.00390625" style="0" customWidth="1"/>
    <col min="8" max="8" width="11.00390625" style="0" customWidth="1"/>
    <col min="11" max="11" width="20.421875" style="0" customWidth="1"/>
  </cols>
  <sheetData>
    <row r="1" spans="1:11" ht="15">
      <c r="A1" s="199" t="s">
        <v>190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3" spans="1:14" ht="135">
      <c r="A3" s="107" t="s">
        <v>0</v>
      </c>
      <c r="B3" s="107" t="s">
        <v>191</v>
      </c>
      <c r="C3" s="107" t="s">
        <v>192</v>
      </c>
      <c r="D3" s="107" t="s">
        <v>193</v>
      </c>
      <c r="E3" s="107" t="s">
        <v>194</v>
      </c>
      <c r="F3" s="107" t="s">
        <v>195</v>
      </c>
      <c r="G3" s="107" t="s">
        <v>196</v>
      </c>
      <c r="H3" s="107" t="s">
        <v>197</v>
      </c>
      <c r="I3" s="107" t="s">
        <v>198</v>
      </c>
      <c r="J3" s="107" t="s">
        <v>199</v>
      </c>
      <c r="K3" s="107" t="s">
        <v>200</v>
      </c>
      <c r="L3" s="32"/>
      <c r="M3" s="32"/>
      <c r="N3" s="32"/>
    </row>
    <row r="4" spans="1:11" s="99" customFormat="1" ht="15">
      <c r="A4" s="39">
        <v>1</v>
      </c>
      <c r="B4" s="39">
        <v>2</v>
      </c>
      <c r="C4" s="39">
        <v>3</v>
      </c>
      <c r="D4" s="39">
        <v>4</v>
      </c>
      <c r="E4" s="39">
        <v>5</v>
      </c>
      <c r="F4" s="39">
        <v>6</v>
      </c>
      <c r="G4" s="39">
        <v>7</v>
      </c>
      <c r="H4" s="39">
        <v>8</v>
      </c>
      <c r="I4" s="39">
        <v>9</v>
      </c>
      <c r="J4" s="39">
        <v>10</v>
      </c>
      <c r="K4" s="39">
        <v>11</v>
      </c>
    </row>
    <row r="5" spans="1:11" ht="60">
      <c r="A5" s="104">
        <v>9</v>
      </c>
      <c r="B5" s="104" t="s">
        <v>202</v>
      </c>
      <c r="C5" s="104" t="s">
        <v>201</v>
      </c>
      <c r="D5" s="107" t="s">
        <v>203</v>
      </c>
      <c r="E5" s="104" t="s">
        <v>204</v>
      </c>
      <c r="F5" s="28" t="s">
        <v>206</v>
      </c>
      <c r="G5" s="107" t="s">
        <v>205</v>
      </c>
      <c r="H5" s="104">
        <f>'[1]4,1'!E6</f>
        <v>7</v>
      </c>
      <c r="I5" s="104">
        <v>10</v>
      </c>
      <c r="J5" s="104">
        <v>5</v>
      </c>
      <c r="K5" s="104"/>
    </row>
  </sheetData>
  <sheetProtection/>
  <mergeCells count="1">
    <mergeCell ref="A1:K1"/>
  </mergeCells>
  <printOptions/>
  <pageMargins left="0.7" right="0.7" top="0.75" bottom="0.75" header="0.3" footer="0.3"/>
  <pageSetup fitToHeight="0" fitToWidth="1" horizontalDpi="600" verticalDpi="600" orientation="landscape" paperSize="9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D9"/>
  <sheetViews>
    <sheetView view="pageBreakPreview" zoomScale="120" zoomScaleSheetLayoutView="120" zoomScalePageLayoutView="0" workbookViewId="0" topLeftCell="A1">
      <selection activeCell="A1" sqref="A1:IV16384"/>
    </sheetView>
  </sheetViews>
  <sheetFormatPr defaultColWidth="9.140625" defaultRowHeight="15"/>
  <cols>
    <col min="1" max="1" width="18.7109375" style="0" customWidth="1"/>
    <col min="2" max="2" width="52.421875" style="0" customWidth="1"/>
    <col min="3" max="3" width="12.140625" style="0" customWidth="1"/>
    <col min="4" max="4" width="19.8515625" style="0" customWidth="1"/>
  </cols>
  <sheetData>
    <row r="1" spans="1:4" ht="15">
      <c r="A1" s="199" t="s">
        <v>207</v>
      </c>
      <c r="B1" s="199"/>
      <c r="C1" s="199"/>
      <c r="D1" s="199"/>
    </row>
    <row r="2" spans="1:4" ht="15">
      <c r="A2" s="106"/>
      <c r="B2" s="106"/>
      <c r="C2" s="106"/>
      <c r="D2" s="106"/>
    </row>
    <row r="3" spans="1:4" ht="15">
      <c r="A3" s="104" t="s">
        <v>0</v>
      </c>
      <c r="B3" s="104" t="s">
        <v>208</v>
      </c>
      <c r="C3" s="104"/>
      <c r="D3" s="104"/>
    </row>
    <row r="4" spans="1:4" ht="75">
      <c r="A4" s="104">
        <v>1</v>
      </c>
      <c r="B4" s="102" t="s">
        <v>223</v>
      </c>
      <c r="C4" s="107" t="s">
        <v>209</v>
      </c>
      <c r="D4" s="107" t="s">
        <v>204</v>
      </c>
    </row>
    <row r="5" spans="1:4" ht="30">
      <c r="A5" s="104">
        <v>2</v>
      </c>
      <c r="B5" s="102" t="s">
        <v>210</v>
      </c>
      <c r="C5" s="107" t="s">
        <v>211</v>
      </c>
      <c r="D5" s="104">
        <f>SUM(D6:D7)</f>
        <v>14</v>
      </c>
    </row>
    <row r="6" spans="1:4" ht="30">
      <c r="A6" s="28" t="s">
        <v>68</v>
      </c>
      <c r="B6" s="102" t="s">
        <v>212</v>
      </c>
      <c r="C6" s="107" t="s">
        <v>211</v>
      </c>
      <c r="D6" s="104">
        <f>'[1]4,1'!I6</f>
        <v>14</v>
      </c>
    </row>
    <row r="7" spans="1:4" ht="45">
      <c r="A7" s="28" t="s">
        <v>73</v>
      </c>
      <c r="B7" s="102" t="s">
        <v>213</v>
      </c>
      <c r="C7" s="107" t="s">
        <v>211</v>
      </c>
      <c r="D7" s="104">
        <v>0</v>
      </c>
    </row>
    <row r="8" spans="1:4" ht="45">
      <c r="A8" s="104">
        <v>3</v>
      </c>
      <c r="B8" s="102" t="s">
        <v>214</v>
      </c>
      <c r="C8" s="107" t="s">
        <v>215</v>
      </c>
      <c r="D8" s="104" t="s">
        <v>216</v>
      </c>
    </row>
    <row r="9" spans="1:4" ht="45">
      <c r="A9" s="104">
        <v>4</v>
      </c>
      <c r="B9" s="102" t="s">
        <v>217</v>
      </c>
      <c r="C9" s="107" t="s">
        <v>215</v>
      </c>
      <c r="D9" s="104" t="s">
        <v>216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A6"/>
  <sheetViews>
    <sheetView view="pageBreakPreview" zoomScale="110" zoomScaleSheetLayoutView="110" zoomScalePageLayoutView="0" workbookViewId="0" topLeftCell="A1">
      <selection activeCell="H30" sqref="H30"/>
    </sheetView>
  </sheetViews>
  <sheetFormatPr defaultColWidth="9.140625" defaultRowHeight="15"/>
  <sheetData>
    <row r="1" ht="15">
      <c r="A1" t="s">
        <v>218</v>
      </c>
    </row>
    <row r="3" ht="15">
      <c r="A3" s="103" t="s">
        <v>219</v>
      </c>
    </row>
    <row r="4" ht="15">
      <c r="A4" s="103" t="s">
        <v>220</v>
      </c>
    </row>
    <row r="5" ht="15">
      <c r="A5" s="103" t="s">
        <v>221</v>
      </c>
    </row>
    <row r="6" ht="15">
      <c r="A6" s="103" t="s">
        <v>222</v>
      </c>
    </row>
  </sheetData>
  <sheetProtection/>
  <printOptions/>
  <pageMargins left="0.7" right="0.7" top="0.75" bottom="0.75" header="0.3" footer="0.3"/>
  <pageSetup horizontalDpi="600" verticalDpi="6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E8"/>
  <sheetViews>
    <sheetView view="pageBreakPreview" zoomScale="180" zoomScaleSheetLayoutView="180" zoomScalePageLayoutView="0" workbookViewId="0" topLeftCell="A1">
      <selection activeCell="A1" sqref="A1:IV16384"/>
    </sheetView>
  </sheetViews>
  <sheetFormatPr defaultColWidth="9.140625" defaultRowHeight="15"/>
  <cols>
    <col min="1" max="1" width="53.421875" style="0" customWidth="1"/>
    <col min="2" max="2" width="9.140625" style="0" customWidth="1"/>
    <col min="5" max="5" width="11.28125" style="0" customWidth="1"/>
    <col min="20" max="20" width="29.8515625" style="0" customWidth="1"/>
  </cols>
  <sheetData>
    <row r="1" spans="1:5" ht="63" customHeight="1">
      <c r="A1" s="135" t="s">
        <v>134</v>
      </c>
      <c r="B1" s="135"/>
      <c r="C1" s="135"/>
      <c r="D1" s="135"/>
      <c r="E1" s="135"/>
    </row>
    <row r="3" spans="1:5" ht="15">
      <c r="A3" s="30"/>
      <c r="B3" s="30">
        <v>2016</v>
      </c>
      <c r="C3" s="30">
        <v>2015</v>
      </c>
      <c r="D3" s="30">
        <v>2014</v>
      </c>
      <c r="E3" s="30" t="s">
        <v>183</v>
      </c>
    </row>
    <row r="4" spans="1:5" ht="15">
      <c r="A4" s="30" t="s">
        <v>185</v>
      </c>
      <c r="B4" s="100">
        <f>'[1]1.1'!E4</f>
        <v>509</v>
      </c>
      <c r="C4" s="100"/>
      <c r="D4" s="100"/>
      <c r="E4" s="100">
        <f>B4-C4</f>
        <v>509</v>
      </c>
    </row>
    <row r="5" spans="1:5" ht="15">
      <c r="A5" s="30" t="s">
        <v>186</v>
      </c>
      <c r="B5" s="100">
        <v>347</v>
      </c>
      <c r="C5" s="100"/>
      <c r="D5" s="100"/>
      <c r="E5" s="100">
        <f>B5-C5</f>
        <v>347</v>
      </c>
    </row>
    <row r="6" spans="1:5" ht="15">
      <c r="A6" s="30" t="s">
        <v>187</v>
      </c>
      <c r="B6" s="100">
        <v>126</v>
      </c>
      <c r="C6" s="100"/>
      <c r="D6" s="100"/>
      <c r="E6" s="100">
        <f>B6-C6</f>
        <v>126</v>
      </c>
    </row>
    <row r="7" spans="1:5" ht="15">
      <c r="A7" s="30" t="s">
        <v>188</v>
      </c>
      <c r="B7" s="100">
        <v>36</v>
      </c>
      <c r="C7" s="100"/>
      <c r="D7" s="100"/>
      <c r="E7" s="100">
        <f>B7-C7</f>
        <v>36</v>
      </c>
    </row>
    <row r="8" spans="1:5" ht="15">
      <c r="A8" s="30" t="s">
        <v>189</v>
      </c>
      <c r="B8" s="100">
        <v>0</v>
      </c>
      <c r="C8" s="100"/>
      <c r="D8" s="100"/>
      <c r="E8" s="100">
        <f>B8-C8</f>
        <v>0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X15"/>
  <sheetViews>
    <sheetView view="pageBreakPreview" zoomScale="140" zoomScaleSheetLayoutView="140" zoomScalePageLayoutView="0" workbookViewId="0" topLeftCell="A1">
      <selection activeCell="B23" sqref="B23"/>
    </sheetView>
  </sheetViews>
  <sheetFormatPr defaultColWidth="9.140625" defaultRowHeight="15"/>
  <cols>
    <col min="2" max="2" width="29.00390625" style="0" customWidth="1"/>
    <col min="3" max="3" width="10.28125" style="0" customWidth="1"/>
    <col min="6" max="6" width="12.7109375" style="0" customWidth="1"/>
  </cols>
  <sheetData>
    <row r="1" spans="1:6" ht="90" customHeight="1">
      <c r="A1" s="136" t="s">
        <v>89</v>
      </c>
      <c r="B1" s="136"/>
      <c r="C1" s="136"/>
      <c r="D1" s="136"/>
      <c r="E1" s="136"/>
      <c r="F1" s="136"/>
    </row>
    <row r="2" ht="15.75" thickBot="1"/>
    <row r="3" spans="1:6" ht="15.75" thickBot="1">
      <c r="A3" s="138" t="s">
        <v>0</v>
      </c>
      <c r="B3" s="138" t="s">
        <v>90</v>
      </c>
      <c r="C3" s="138" t="s">
        <v>92</v>
      </c>
      <c r="D3" s="140" t="s">
        <v>2</v>
      </c>
      <c r="E3" s="141"/>
      <c r="F3" s="142"/>
    </row>
    <row r="4" spans="1:6" ht="45.75" thickBot="1">
      <c r="A4" s="139"/>
      <c r="B4" s="139"/>
      <c r="C4" s="139"/>
      <c r="D4" s="16">
        <v>2015</v>
      </c>
      <c r="E4" s="16">
        <v>2016</v>
      </c>
      <c r="F4" s="16" t="s">
        <v>3</v>
      </c>
    </row>
    <row r="5" spans="1:6" ht="15">
      <c r="A5" s="33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</row>
    <row r="6" spans="1:6" ht="15">
      <c r="A6" s="38">
        <v>1</v>
      </c>
      <c r="B6" s="30" t="s">
        <v>91</v>
      </c>
      <c r="C6" s="39" t="s">
        <v>93</v>
      </c>
      <c r="D6" s="31"/>
      <c r="E6" s="31">
        <f>E7+E8+E9</f>
        <v>17.05</v>
      </c>
      <c r="F6" s="90"/>
    </row>
    <row r="7" spans="1:24" ht="15">
      <c r="A7" s="38" t="s">
        <v>56</v>
      </c>
      <c r="B7" s="30" t="s">
        <v>94</v>
      </c>
      <c r="C7" s="39" t="s">
        <v>93</v>
      </c>
      <c r="D7" s="31"/>
      <c r="E7" s="31">
        <v>9.34</v>
      </c>
      <c r="F7" s="90"/>
      <c r="T7" s="35"/>
      <c r="U7" s="35"/>
      <c r="V7" s="35"/>
      <c r="W7" s="35"/>
      <c r="X7" s="35"/>
    </row>
    <row r="8" spans="1:24" ht="15">
      <c r="A8" s="38" t="s">
        <v>58</v>
      </c>
      <c r="B8" s="30" t="s">
        <v>95</v>
      </c>
      <c r="C8" s="39" t="s">
        <v>93</v>
      </c>
      <c r="D8" s="31"/>
      <c r="E8" s="31">
        <v>3.93</v>
      </c>
      <c r="F8" s="90"/>
      <c r="T8" s="137"/>
      <c r="U8" s="137"/>
      <c r="V8" s="137"/>
      <c r="W8" s="137"/>
      <c r="X8" s="137"/>
    </row>
    <row r="9" spans="1:24" ht="15">
      <c r="A9" s="38" t="s">
        <v>60</v>
      </c>
      <c r="B9" s="30" t="s">
        <v>238</v>
      </c>
      <c r="C9" s="39" t="s">
        <v>93</v>
      </c>
      <c r="D9" s="31"/>
      <c r="E9" s="31">
        <v>3.78</v>
      </c>
      <c r="F9" s="90"/>
      <c r="T9" s="26"/>
      <c r="U9" s="36"/>
      <c r="V9" s="36"/>
      <c r="W9" s="36"/>
      <c r="X9" s="36"/>
    </row>
    <row r="10" spans="1:24" ht="15">
      <c r="A10" s="38" t="s">
        <v>96</v>
      </c>
      <c r="B10" s="30" t="s">
        <v>97</v>
      </c>
      <c r="C10" s="39" t="s">
        <v>93</v>
      </c>
      <c r="D10" s="31"/>
      <c r="E10" s="31">
        <f>E11+E12</f>
        <v>16.240000000000002</v>
      </c>
      <c r="F10" s="90"/>
      <c r="T10" s="21"/>
      <c r="U10" s="25"/>
      <c r="V10" s="25"/>
      <c r="W10" s="25"/>
      <c r="X10" s="25"/>
    </row>
    <row r="11" spans="1:24" ht="15">
      <c r="A11" s="38" t="s">
        <v>68</v>
      </c>
      <c r="B11" s="30" t="s">
        <v>98</v>
      </c>
      <c r="C11" s="39" t="s">
        <v>93</v>
      </c>
      <c r="D11" s="31"/>
      <c r="E11" s="31">
        <v>10.42</v>
      </c>
      <c r="F11" s="90"/>
      <c r="T11" s="37"/>
      <c r="U11" s="37"/>
      <c r="V11" s="22"/>
      <c r="W11" s="22"/>
      <c r="X11" s="22"/>
    </row>
    <row r="12" spans="1:6" ht="15">
      <c r="A12" s="38" t="s">
        <v>73</v>
      </c>
      <c r="B12" s="30" t="s">
        <v>99</v>
      </c>
      <c r="C12" s="39" t="s">
        <v>93</v>
      </c>
      <c r="D12" s="31"/>
      <c r="E12" s="31">
        <v>5.82</v>
      </c>
      <c r="F12" s="90"/>
    </row>
    <row r="13" spans="1:6" ht="15">
      <c r="A13" s="38" t="s">
        <v>80</v>
      </c>
      <c r="B13" s="30" t="s">
        <v>103</v>
      </c>
      <c r="C13" s="39" t="s">
        <v>100</v>
      </c>
      <c r="D13" s="31"/>
      <c r="E13" s="31">
        <f>SUM(E14:E15)</f>
        <v>12</v>
      </c>
      <c r="F13" s="90"/>
    </row>
    <row r="14" spans="1:6" ht="15">
      <c r="A14" s="38" t="s">
        <v>82</v>
      </c>
      <c r="B14" s="30" t="s">
        <v>101</v>
      </c>
      <c r="C14" s="39" t="s">
        <v>100</v>
      </c>
      <c r="D14" s="31"/>
      <c r="E14" s="31">
        <v>1</v>
      </c>
      <c r="F14" s="90"/>
    </row>
    <row r="15" spans="1:6" ht="15">
      <c r="A15" s="38" t="s">
        <v>86</v>
      </c>
      <c r="B15" s="30" t="s">
        <v>102</v>
      </c>
      <c r="C15" s="39" t="s">
        <v>100</v>
      </c>
      <c r="D15" s="31"/>
      <c r="E15" s="31">
        <v>11</v>
      </c>
      <c r="F15" s="90"/>
    </row>
  </sheetData>
  <sheetProtection/>
  <mergeCells count="6">
    <mergeCell ref="A1:F1"/>
    <mergeCell ref="T8:X8"/>
    <mergeCell ref="A3:A4"/>
    <mergeCell ref="B3:B4"/>
    <mergeCell ref="D3:F3"/>
    <mergeCell ref="C3:C4"/>
  </mergeCells>
  <printOptions/>
  <pageMargins left="0.7" right="0.7" top="0.75" bottom="0.75" header="0.3" footer="0.3"/>
  <pageSetup horizontalDpi="600" verticalDpi="600"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W15"/>
  <sheetViews>
    <sheetView view="pageBreakPreview" zoomScale="150" zoomScaleSheetLayoutView="150" zoomScalePageLayoutView="0" workbookViewId="0" topLeftCell="A1">
      <selection activeCell="I15" sqref="I15"/>
    </sheetView>
  </sheetViews>
  <sheetFormatPr defaultColWidth="9.140625" defaultRowHeight="15"/>
  <cols>
    <col min="2" max="2" width="29.00390625" style="0" customWidth="1"/>
    <col min="3" max="3" width="10.28125" style="0" customWidth="1"/>
    <col min="6" max="6" width="10.8515625" style="0" customWidth="1"/>
    <col min="9" max="9" width="28.00390625" style="0" customWidth="1"/>
  </cols>
  <sheetData>
    <row r="1" spans="1:6" ht="87.75" customHeight="1">
      <c r="A1" s="136" t="s">
        <v>104</v>
      </c>
      <c r="B1" s="136"/>
      <c r="C1" s="136"/>
      <c r="D1" s="136"/>
      <c r="E1" s="136"/>
      <c r="F1" s="136"/>
    </row>
    <row r="2" ht="15.75" thickBot="1"/>
    <row r="3" spans="1:6" ht="30" customHeight="1" thickBot="1">
      <c r="A3" s="138" t="s">
        <v>0</v>
      </c>
      <c r="B3" s="138" t="s">
        <v>90</v>
      </c>
      <c r="C3" s="143" t="s">
        <v>92</v>
      </c>
      <c r="D3" s="140" t="s">
        <v>2</v>
      </c>
      <c r="E3" s="141"/>
      <c r="F3" s="142"/>
    </row>
    <row r="4" spans="1:6" ht="75.75" thickBot="1">
      <c r="A4" s="139"/>
      <c r="B4" s="139"/>
      <c r="C4" s="139"/>
      <c r="D4" s="16">
        <v>2015</v>
      </c>
      <c r="E4" s="16">
        <v>2016</v>
      </c>
      <c r="F4" s="16" t="s">
        <v>3</v>
      </c>
    </row>
    <row r="5" spans="1:6" ht="15">
      <c r="A5" s="33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</row>
    <row r="6" spans="1:6" ht="15">
      <c r="A6" s="38">
        <v>1</v>
      </c>
      <c r="B6" s="30" t="s">
        <v>91</v>
      </c>
      <c r="C6" s="39"/>
      <c r="D6" s="31"/>
      <c r="E6" s="31"/>
      <c r="F6" s="62">
        <f>E6-D6</f>
        <v>0</v>
      </c>
    </row>
    <row r="7" spans="1:23" ht="15">
      <c r="A7" s="38" t="s">
        <v>56</v>
      </c>
      <c r="B7" s="30" t="s">
        <v>94</v>
      </c>
      <c r="C7" s="39" t="s">
        <v>105</v>
      </c>
      <c r="D7" s="23"/>
      <c r="E7" s="23">
        <v>0.607777777777778</v>
      </c>
      <c r="F7" s="90">
        <f>E7-D7</f>
        <v>0.607777777777778</v>
      </c>
      <c r="S7" s="35"/>
      <c r="T7" s="35"/>
      <c r="U7" s="35"/>
      <c r="V7" s="35"/>
      <c r="W7" s="35"/>
    </row>
    <row r="8" spans="1:23" ht="15">
      <c r="A8" s="38" t="s">
        <v>58</v>
      </c>
      <c r="B8" s="30" t="s">
        <v>95</v>
      </c>
      <c r="C8" s="39" t="s">
        <v>105</v>
      </c>
      <c r="D8" s="23"/>
      <c r="E8" s="23">
        <v>0.501</v>
      </c>
      <c r="F8" s="90">
        <f aca="true" t="shared" si="0" ref="F8:F14">E8-D8</f>
        <v>0.501</v>
      </c>
      <c r="S8" s="137"/>
      <c r="T8" s="137"/>
      <c r="U8" s="137"/>
      <c r="V8" s="137"/>
      <c r="W8" s="137"/>
    </row>
    <row r="9" spans="1:23" ht="15">
      <c r="A9" s="38" t="s">
        <v>60</v>
      </c>
      <c r="B9" s="30" t="s">
        <v>238</v>
      </c>
      <c r="C9" s="39" t="s">
        <v>105</v>
      </c>
      <c r="D9" s="23"/>
      <c r="E9" s="23">
        <v>0.4</v>
      </c>
      <c r="F9" s="90">
        <f t="shared" si="0"/>
        <v>0.4</v>
      </c>
      <c r="S9" s="26"/>
      <c r="T9" s="36"/>
      <c r="U9" s="36"/>
      <c r="V9" s="36"/>
      <c r="W9" s="36"/>
    </row>
    <row r="10" spans="1:23" ht="15">
      <c r="A10" s="38" t="s">
        <v>96</v>
      </c>
      <c r="B10" s="30" t="s">
        <v>97</v>
      </c>
      <c r="C10" s="39"/>
      <c r="D10" s="31"/>
      <c r="E10" s="31"/>
      <c r="F10" s="90"/>
      <c r="S10" s="21"/>
      <c r="T10" s="25"/>
      <c r="U10" s="25"/>
      <c r="V10" s="25"/>
      <c r="W10" s="25"/>
    </row>
    <row r="11" spans="1:23" ht="15">
      <c r="A11" s="38" t="s">
        <v>68</v>
      </c>
      <c r="B11" s="30" t="s">
        <v>98</v>
      </c>
      <c r="C11" s="39" t="s">
        <v>105</v>
      </c>
      <c r="D11" s="23"/>
      <c r="E11" s="23">
        <v>0.652222222222222</v>
      </c>
      <c r="F11" s="90">
        <f t="shared" si="0"/>
        <v>0.652222222222222</v>
      </c>
      <c r="S11" s="37"/>
      <c r="T11" s="37"/>
      <c r="U11" s="22"/>
      <c r="V11" s="22"/>
      <c r="W11" s="22"/>
    </row>
    <row r="12" spans="1:6" ht="15">
      <c r="A12" s="38" t="s">
        <v>73</v>
      </c>
      <c r="B12" s="30" t="s">
        <v>99</v>
      </c>
      <c r="C12" s="39" t="s">
        <v>105</v>
      </c>
      <c r="D12" s="23"/>
      <c r="E12" s="23">
        <v>0.605</v>
      </c>
      <c r="F12" s="90">
        <f t="shared" si="0"/>
        <v>0.605</v>
      </c>
    </row>
    <row r="13" spans="1:6" ht="15">
      <c r="A13" s="38" t="s">
        <v>80</v>
      </c>
      <c r="B13" s="30" t="s">
        <v>103</v>
      </c>
      <c r="C13" s="39"/>
      <c r="D13" s="23"/>
      <c r="E13" s="31"/>
      <c r="F13" s="90"/>
    </row>
    <row r="14" spans="1:6" ht="15">
      <c r="A14" s="38" t="s">
        <v>82</v>
      </c>
      <c r="B14" s="30" t="s">
        <v>101</v>
      </c>
      <c r="C14" s="39" t="s">
        <v>105</v>
      </c>
      <c r="D14" s="23"/>
      <c r="E14" s="23">
        <v>0.558</v>
      </c>
      <c r="F14" s="90">
        <f t="shared" si="0"/>
        <v>0.558</v>
      </c>
    </row>
    <row r="15" spans="1:6" ht="15">
      <c r="A15" s="38" t="s">
        <v>84</v>
      </c>
      <c r="B15" s="30" t="s">
        <v>102</v>
      </c>
      <c r="C15" s="39" t="s">
        <v>105</v>
      </c>
      <c r="D15" s="23"/>
      <c r="E15" s="23">
        <v>0.6280000000000001</v>
      </c>
      <c r="F15" s="90">
        <f>E15-D15</f>
        <v>0.6280000000000001</v>
      </c>
    </row>
  </sheetData>
  <sheetProtection/>
  <mergeCells count="6">
    <mergeCell ref="S8:W8"/>
    <mergeCell ref="A3:A4"/>
    <mergeCell ref="B3:B4"/>
    <mergeCell ref="C3:C4"/>
    <mergeCell ref="A1:F1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E27"/>
  <sheetViews>
    <sheetView view="pageBreakPreview" zoomScale="115" zoomScaleSheetLayoutView="115" zoomScalePageLayoutView="0" workbookViewId="0" topLeftCell="A19">
      <selection activeCell="D25" sqref="D25"/>
    </sheetView>
  </sheetViews>
  <sheetFormatPr defaultColWidth="9.140625" defaultRowHeight="15"/>
  <cols>
    <col min="1" max="1" width="5.140625" style="0" customWidth="1"/>
    <col min="2" max="2" width="37.8515625" style="0" customWidth="1"/>
    <col min="3" max="5" width="16.00390625" style="0" customWidth="1"/>
  </cols>
  <sheetData>
    <row r="1" spans="1:5" ht="39.75" customHeight="1">
      <c r="A1" s="144" t="s">
        <v>109</v>
      </c>
      <c r="B1" s="145"/>
      <c r="C1" s="145"/>
      <c r="D1" s="145"/>
      <c r="E1" s="145"/>
    </row>
    <row r="2" ht="15.75" thickBot="1"/>
    <row r="3" spans="1:5" ht="15.75" thickBot="1">
      <c r="A3" s="138" t="s">
        <v>0</v>
      </c>
      <c r="B3" s="138" t="s">
        <v>1</v>
      </c>
      <c r="C3" s="140" t="s">
        <v>2</v>
      </c>
      <c r="D3" s="141"/>
      <c r="E3" s="142"/>
    </row>
    <row r="4" spans="1:5" ht="45.75" thickBot="1">
      <c r="A4" s="139"/>
      <c r="B4" s="139"/>
      <c r="C4" s="2">
        <v>2015</v>
      </c>
      <c r="D4" s="2">
        <v>2016</v>
      </c>
      <c r="E4" s="2" t="s">
        <v>3</v>
      </c>
    </row>
    <row r="5" spans="1:5" ht="15.75" thickBot="1">
      <c r="A5" s="3">
        <v>1</v>
      </c>
      <c r="B5" s="2">
        <v>2</v>
      </c>
      <c r="C5" s="2">
        <v>4</v>
      </c>
      <c r="D5" s="2">
        <v>4</v>
      </c>
      <c r="E5" s="2">
        <v>5</v>
      </c>
    </row>
    <row r="6" spans="1:5" ht="63.75" customHeight="1" thickBot="1">
      <c r="A6" s="10">
        <v>1</v>
      </c>
      <c r="B6" s="11" t="s">
        <v>10</v>
      </c>
      <c r="C6" s="12"/>
      <c r="D6" s="9"/>
      <c r="E6" s="12"/>
    </row>
    <row r="7" spans="1:5" ht="15.75" thickBot="1">
      <c r="A7" s="6" t="s">
        <v>11</v>
      </c>
      <c r="B7" s="7" t="s">
        <v>4</v>
      </c>
      <c r="C7" s="123"/>
      <c r="D7" s="30"/>
      <c r="E7" s="8"/>
    </row>
    <row r="8" spans="1:5" ht="15.75" thickBot="1">
      <c r="A8" s="6" t="s">
        <v>12</v>
      </c>
      <c r="B8" s="7" t="s">
        <v>5</v>
      </c>
      <c r="C8" s="123"/>
      <c r="D8" s="101"/>
      <c r="E8" s="8"/>
    </row>
    <row r="9" spans="1:5" ht="15.75" thickBot="1">
      <c r="A9" s="6" t="s">
        <v>13</v>
      </c>
      <c r="B9" s="7" t="s">
        <v>6</v>
      </c>
      <c r="C9" s="122"/>
      <c r="D9" s="101">
        <v>0.179640962872297</v>
      </c>
      <c r="E9" s="16"/>
    </row>
    <row r="10" spans="1:5" ht="15.75" thickBot="1">
      <c r="A10" s="6" t="s">
        <v>14</v>
      </c>
      <c r="B10" s="7" t="s">
        <v>7</v>
      </c>
      <c r="C10" s="123"/>
      <c r="D10" s="107">
        <v>19.0778049775602</v>
      </c>
      <c r="E10" s="8"/>
    </row>
    <row r="11" spans="1:5" ht="56.25" customHeight="1" thickBot="1">
      <c r="A11" s="1">
        <v>2</v>
      </c>
      <c r="B11" s="4" t="s">
        <v>23</v>
      </c>
      <c r="C11" s="9"/>
      <c r="D11" s="125"/>
      <c r="E11" s="9"/>
    </row>
    <row r="12" spans="1:5" ht="15.75" thickBot="1">
      <c r="A12" s="13" t="s">
        <v>15</v>
      </c>
      <c r="B12" s="14" t="s">
        <v>4</v>
      </c>
      <c r="C12" s="15"/>
      <c r="D12" s="15"/>
      <c r="E12" s="15"/>
    </row>
    <row r="13" spans="1:5" ht="15.75" thickBot="1">
      <c r="A13" s="6" t="s">
        <v>16</v>
      </c>
      <c r="B13" s="7" t="s">
        <v>5</v>
      </c>
      <c r="C13" s="8"/>
      <c r="D13" s="124"/>
      <c r="E13" s="8"/>
    </row>
    <row r="14" spans="1:5" ht="15.75" thickBot="1">
      <c r="A14" s="6" t="s">
        <v>17</v>
      </c>
      <c r="B14" s="7" t="s">
        <v>6</v>
      </c>
      <c r="C14" s="122"/>
      <c r="D14" s="30">
        <v>0.0285597715218278</v>
      </c>
      <c r="E14" s="16"/>
    </row>
    <row r="15" spans="1:5" ht="15.75" thickBot="1">
      <c r="A15" s="6" t="s">
        <v>18</v>
      </c>
      <c r="B15" s="7" t="s">
        <v>7</v>
      </c>
      <c r="C15" s="123"/>
      <c r="D15" s="107">
        <v>0.297837617299061</v>
      </c>
      <c r="E15" s="8"/>
    </row>
    <row r="16" spans="1:5" ht="139.5" thickBot="1">
      <c r="A16" s="1">
        <v>3</v>
      </c>
      <c r="B16" s="4" t="s">
        <v>24</v>
      </c>
      <c r="C16" s="9"/>
      <c r="D16" s="125"/>
      <c r="E16" s="9"/>
    </row>
    <row r="17" spans="1:5" ht="15.75" thickBot="1">
      <c r="A17" s="13" t="s">
        <v>25</v>
      </c>
      <c r="B17" s="14" t="s">
        <v>4</v>
      </c>
      <c r="C17" s="15"/>
      <c r="D17" s="15"/>
      <c r="E17" s="15"/>
    </row>
    <row r="18" spans="1:5" ht="15.75" thickBot="1">
      <c r="A18" s="6" t="s">
        <v>26</v>
      </c>
      <c r="B18" s="7" t="s">
        <v>5</v>
      </c>
      <c r="C18" s="8"/>
      <c r="D18" s="8"/>
      <c r="E18" s="8"/>
    </row>
    <row r="19" spans="1:5" ht="15.75" thickBot="1">
      <c r="A19" s="6" t="s">
        <v>27</v>
      </c>
      <c r="B19" s="7" t="s">
        <v>6</v>
      </c>
      <c r="C19" s="8"/>
      <c r="D19" s="8"/>
      <c r="E19" s="8"/>
    </row>
    <row r="20" spans="1:5" ht="15.75" thickBot="1">
      <c r="A20" s="6" t="s">
        <v>28</v>
      </c>
      <c r="B20" s="7" t="s">
        <v>7</v>
      </c>
      <c r="C20" s="8"/>
      <c r="D20" s="8">
        <v>4.89596083231334</v>
      </c>
      <c r="E20" s="8"/>
    </row>
    <row r="21" spans="1:5" ht="144.75" customHeight="1" thickBot="1">
      <c r="A21" s="1">
        <v>4</v>
      </c>
      <c r="B21" s="4" t="s">
        <v>29</v>
      </c>
      <c r="C21" s="9"/>
      <c r="D21" s="9"/>
      <c r="E21" s="9"/>
    </row>
    <row r="22" spans="1:5" ht="15.75" thickBot="1">
      <c r="A22" s="13" t="s">
        <v>19</v>
      </c>
      <c r="B22" s="14" t="s">
        <v>4</v>
      </c>
      <c r="C22" s="15"/>
      <c r="D22" s="15"/>
      <c r="E22" s="15"/>
    </row>
    <row r="23" spans="1:5" ht="15.75" thickBot="1">
      <c r="A23" s="6" t="s">
        <v>20</v>
      </c>
      <c r="B23" s="7" t="s">
        <v>5</v>
      </c>
      <c r="C23" s="8"/>
      <c r="D23" s="8"/>
      <c r="E23" s="8"/>
    </row>
    <row r="24" spans="1:5" ht="15.75" thickBot="1">
      <c r="A24" s="6" t="s">
        <v>21</v>
      </c>
      <c r="B24" s="7" t="s">
        <v>6</v>
      </c>
      <c r="C24" s="8"/>
      <c r="D24" s="8"/>
      <c r="E24" s="8"/>
    </row>
    <row r="25" spans="1:5" ht="15.75" thickBot="1">
      <c r="A25" s="6" t="s">
        <v>22</v>
      </c>
      <c r="B25" s="7" t="s">
        <v>7</v>
      </c>
      <c r="C25" s="8"/>
      <c r="D25" s="8">
        <v>0.203998368013056</v>
      </c>
      <c r="E25" s="8"/>
    </row>
    <row r="26" spans="1:5" ht="90.75" customHeight="1" thickBot="1">
      <c r="A26" s="3">
        <v>5</v>
      </c>
      <c r="B26" s="5" t="s">
        <v>8</v>
      </c>
      <c r="C26" s="16">
        <v>0</v>
      </c>
      <c r="D26" s="16">
        <v>0</v>
      </c>
      <c r="E26" s="16">
        <v>0</v>
      </c>
    </row>
    <row r="27" spans="1:5" ht="90.75" customHeight="1" thickBot="1">
      <c r="A27" s="6" t="s">
        <v>30</v>
      </c>
      <c r="B27" s="5" t="s">
        <v>9</v>
      </c>
      <c r="C27" s="16">
        <v>0</v>
      </c>
      <c r="D27" s="16">
        <v>0</v>
      </c>
      <c r="E27" s="16">
        <v>0</v>
      </c>
    </row>
  </sheetData>
  <sheetProtection/>
  <mergeCells count="4">
    <mergeCell ref="A3:A4"/>
    <mergeCell ref="B3:B4"/>
    <mergeCell ref="C3:E3"/>
    <mergeCell ref="A1:E1"/>
  </mergeCells>
  <printOptions/>
  <pageMargins left="0.7086614173228347" right="0.3937007874015748" top="0.3937007874015748" bottom="0.3937007874015748" header="0.31496062992125984" footer="0.31496062992125984"/>
  <pageSetup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H6"/>
  <sheetViews>
    <sheetView view="pageBreakPreview" zoomScale="60" zoomScaleNormal="70" zoomScalePageLayoutView="0" workbookViewId="0" topLeftCell="A1">
      <selection activeCell="AO6" sqref="AO6"/>
    </sheetView>
  </sheetViews>
  <sheetFormatPr defaultColWidth="9.140625" defaultRowHeight="15"/>
  <cols>
    <col min="1" max="1" width="6.421875" style="17" customWidth="1"/>
    <col min="2" max="2" width="29.421875" style="17" customWidth="1"/>
    <col min="3" max="4" width="9.28125" style="17" bestFit="1" customWidth="1"/>
    <col min="5" max="5" width="14.00390625" style="17" bestFit="1" customWidth="1"/>
    <col min="6" max="6" width="14.140625" style="17" bestFit="1" customWidth="1"/>
    <col min="7" max="8" width="9.28125" style="17" bestFit="1" customWidth="1"/>
    <col min="9" max="9" width="14.00390625" style="17" bestFit="1" customWidth="1"/>
    <col min="10" max="10" width="14.140625" style="17" bestFit="1" customWidth="1"/>
    <col min="11" max="13" width="9.28125" style="17" bestFit="1" customWidth="1"/>
    <col min="14" max="14" width="10.57421875" style="20" bestFit="1" customWidth="1"/>
    <col min="15" max="17" width="9.28125" style="17" bestFit="1" customWidth="1"/>
    <col min="18" max="18" width="10.57421875" style="17" bestFit="1" customWidth="1"/>
    <col min="19" max="19" width="29.57421875" style="17" customWidth="1"/>
    <col min="20" max="20" width="78.140625" style="17" customWidth="1"/>
    <col min="21" max="26" width="9.28125" style="17" hidden="1" customWidth="1"/>
    <col min="27" max="35" width="0" style="17" hidden="1" customWidth="1"/>
    <col min="36" max="16384" width="9.140625" style="17" customWidth="1"/>
  </cols>
  <sheetData>
    <row r="1" spans="1:20" ht="35.25" customHeight="1">
      <c r="A1" s="146" t="s">
        <v>108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</row>
    <row r="2" spans="1:20" ht="63.75" customHeight="1" thickBo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1:20" ht="157.5" customHeight="1" thickBot="1">
      <c r="A3" s="147" t="s">
        <v>47</v>
      </c>
      <c r="B3" s="147" t="s">
        <v>31</v>
      </c>
      <c r="C3" s="149" t="s">
        <v>42</v>
      </c>
      <c r="D3" s="150"/>
      <c r="E3" s="150"/>
      <c r="F3" s="151"/>
      <c r="G3" s="149" t="s">
        <v>43</v>
      </c>
      <c r="H3" s="150"/>
      <c r="I3" s="150"/>
      <c r="J3" s="151"/>
      <c r="K3" s="149" t="s">
        <v>44</v>
      </c>
      <c r="L3" s="150"/>
      <c r="M3" s="150"/>
      <c r="N3" s="151"/>
      <c r="O3" s="149" t="s">
        <v>45</v>
      </c>
      <c r="P3" s="150"/>
      <c r="Q3" s="150"/>
      <c r="R3" s="151"/>
      <c r="S3" s="147" t="s">
        <v>32</v>
      </c>
      <c r="T3" s="147" t="s">
        <v>33</v>
      </c>
    </row>
    <row r="4" spans="1:28" ht="86.25" customHeight="1" thickBot="1">
      <c r="A4" s="148"/>
      <c r="B4" s="148"/>
      <c r="C4" s="24" t="s">
        <v>34</v>
      </c>
      <c r="D4" s="24" t="s">
        <v>35</v>
      </c>
      <c r="E4" s="24" t="s">
        <v>36</v>
      </c>
      <c r="F4" s="24" t="s">
        <v>37</v>
      </c>
      <c r="G4" s="24" t="s">
        <v>34</v>
      </c>
      <c r="H4" s="24" t="s">
        <v>35</v>
      </c>
      <c r="I4" s="24" t="s">
        <v>36</v>
      </c>
      <c r="J4" s="24" t="s">
        <v>37</v>
      </c>
      <c r="K4" s="24" t="s">
        <v>34</v>
      </c>
      <c r="L4" s="24" t="s">
        <v>35</v>
      </c>
      <c r="M4" s="24" t="s">
        <v>36</v>
      </c>
      <c r="N4" s="19" t="s">
        <v>37</v>
      </c>
      <c r="O4" s="24" t="s">
        <v>34</v>
      </c>
      <c r="P4" s="24" t="s">
        <v>35</v>
      </c>
      <c r="Q4" s="24" t="s">
        <v>36</v>
      </c>
      <c r="R4" s="24" t="s">
        <v>37</v>
      </c>
      <c r="S4" s="148"/>
      <c r="T4" s="148"/>
      <c r="U4" s="17">
        <v>28</v>
      </c>
      <c r="V4" s="17">
        <v>32</v>
      </c>
      <c r="W4" s="17" t="s">
        <v>38</v>
      </c>
      <c r="X4" s="17" t="s">
        <v>39</v>
      </c>
      <c r="Y4" s="17" t="s">
        <v>40</v>
      </c>
      <c r="AB4" s="17" t="s">
        <v>46</v>
      </c>
    </row>
    <row r="5" spans="1:20" ht="15" thickBot="1">
      <c r="A5" s="128">
        <v>1</v>
      </c>
      <c r="B5" s="126">
        <v>2</v>
      </c>
      <c r="C5" s="126">
        <v>3</v>
      </c>
      <c r="D5" s="126">
        <v>4</v>
      </c>
      <c r="E5" s="126">
        <v>5</v>
      </c>
      <c r="F5" s="126">
        <v>6</v>
      </c>
      <c r="G5" s="126">
        <v>7</v>
      </c>
      <c r="H5" s="126">
        <v>8</v>
      </c>
      <c r="I5" s="126">
        <v>9</v>
      </c>
      <c r="J5" s="126">
        <v>10</v>
      </c>
      <c r="K5" s="126">
        <v>11</v>
      </c>
      <c r="L5" s="126">
        <v>12</v>
      </c>
      <c r="M5" s="126">
        <v>13</v>
      </c>
      <c r="N5" s="127">
        <v>14</v>
      </c>
      <c r="O5" s="126">
        <v>15</v>
      </c>
      <c r="P5" s="126">
        <v>16</v>
      </c>
      <c r="Q5" s="126">
        <v>17</v>
      </c>
      <c r="R5" s="126">
        <v>18</v>
      </c>
      <c r="S5" s="126">
        <v>19</v>
      </c>
      <c r="T5" s="18">
        <v>20</v>
      </c>
    </row>
    <row r="6" spans="1:34" ht="145.5" customHeight="1" thickBot="1">
      <c r="A6" s="130">
        <v>1</v>
      </c>
      <c r="B6" s="131" t="s">
        <v>237</v>
      </c>
      <c r="C6" s="131"/>
      <c r="D6" s="131"/>
      <c r="E6" s="132">
        <v>0.179640962872297</v>
      </c>
      <c r="F6" s="130">
        <v>19.0778049775602</v>
      </c>
      <c r="G6" s="130"/>
      <c r="H6" s="130"/>
      <c r="I6" s="132">
        <v>0.0285597715218278</v>
      </c>
      <c r="J6" s="130">
        <v>0.297837617299061</v>
      </c>
      <c r="K6" s="130"/>
      <c r="L6" s="130"/>
      <c r="M6" s="130"/>
      <c r="N6" s="133">
        <v>4.89596083231334</v>
      </c>
      <c r="O6" s="130"/>
      <c r="P6" s="130"/>
      <c r="Q6" s="130"/>
      <c r="R6" s="134">
        <v>0.203998368013056</v>
      </c>
      <c r="S6" s="130">
        <v>0.0142798857609139</v>
      </c>
      <c r="T6" s="129" t="s">
        <v>41</v>
      </c>
      <c r="U6" s="17">
        <v>850</v>
      </c>
      <c r="V6" s="17">
        <v>13.4</v>
      </c>
      <c r="W6" s="17">
        <v>11549</v>
      </c>
      <c r="X6" s="17">
        <f>(U6*V6)/W6</f>
        <v>0.9862325742488527</v>
      </c>
      <c r="Y6" s="17">
        <f>U6/W6</f>
        <v>0.07359944583946662</v>
      </c>
      <c r="Z6" s="17">
        <v>6</v>
      </c>
      <c r="AG6" s="17">
        <f>35/2451</f>
        <v>0.014279885760913913</v>
      </c>
      <c r="AH6" s="17">
        <v>0.0142798857609139</v>
      </c>
    </row>
  </sheetData>
  <sheetProtection/>
  <mergeCells count="9">
    <mergeCell ref="A1:T1"/>
    <mergeCell ref="A3:A4"/>
    <mergeCell ref="B3:B4"/>
    <mergeCell ref="C3:F3"/>
    <mergeCell ref="G3:J3"/>
    <mergeCell ref="K3:N3"/>
    <mergeCell ref="O3:R3"/>
    <mergeCell ref="S3:S4"/>
    <mergeCell ref="T3:T4"/>
  </mergeCells>
  <printOptions/>
  <pageMargins left="0.7086614173228347" right="0.1968503937007874" top="0.3937007874015748" bottom="0.3937007874015748" header="0.31496062992125984" footer="0.31496062992125984"/>
  <pageSetup fitToHeight="2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1" sqref="D21"/>
    </sheetView>
  </sheetViews>
  <sheetFormatPr defaultColWidth="9.140625" defaultRowHeight="15"/>
  <sheetData>
    <row r="1" ht="15">
      <c r="A1" s="40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5" sqref="B15"/>
    </sheetView>
  </sheetViews>
  <sheetFormatPr defaultColWidth="9.140625" defaultRowHeight="15"/>
  <sheetData>
    <row r="1" ht="15">
      <c r="A1" s="40" t="s">
        <v>107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U7"/>
  <sheetViews>
    <sheetView view="pageBreakPreview" zoomScaleNormal="115" zoomScaleSheetLayoutView="100" zoomScalePageLayoutView="0" workbookViewId="0" topLeftCell="A1">
      <selection activeCell="F30" sqref="F30"/>
    </sheetView>
  </sheetViews>
  <sheetFormatPr defaultColWidth="9.140625" defaultRowHeight="15"/>
  <cols>
    <col min="1" max="1" width="14.8515625" style="47" customWidth="1"/>
    <col min="2" max="2" width="22.00390625" style="47" bestFit="1" customWidth="1"/>
    <col min="3" max="4" width="10.7109375" style="47" customWidth="1"/>
    <col min="5" max="6" width="10.7109375" style="50" customWidth="1"/>
    <col min="7" max="8" width="10.7109375" style="47" customWidth="1"/>
    <col min="9" max="20" width="10.7109375" style="50" customWidth="1"/>
    <col min="21" max="21" width="20.7109375" style="47" customWidth="1"/>
    <col min="22" max="16384" width="9.140625" style="47" customWidth="1"/>
  </cols>
  <sheetData>
    <row r="1" spans="1:21" ht="90.75" customHeight="1">
      <c r="A1" s="152" t="s">
        <v>171</v>
      </c>
      <c r="B1" s="152"/>
      <c r="C1" s="152"/>
      <c r="D1" s="152"/>
      <c r="E1" s="152"/>
      <c r="F1" s="152"/>
      <c r="G1" s="152"/>
      <c r="H1" s="152"/>
      <c r="I1" s="152"/>
      <c r="J1" s="152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spans="1:12" ht="12.75">
      <c r="A2" s="48"/>
      <c r="B2" s="48"/>
      <c r="C2" s="48"/>
      <c r="D2" s="49"/>
      <c r="E2" s="49"/>
      <c r="F2" s="49"/>
      <c r="G2" s="49"/>
      <c r="H2" s="49"/>
      <c r="I2" s="48"/>
      <c r="J2" s="48"/>
      <c r="K2" s="47"/>
      <c r="L2" s="47"/>
    </row>
    <row r="3" spans="1:6" ht="12.75">
      <c r="A3" s="153" t="s">
        <v>227</v>
      </c>
      <c r="B3" s="153"/>
      <c r="C3" s="153"/>
      <c r="D3" s="153"/>
      <c r="E3" s="153"/>
      <c r="F3" s="153"/>
    </row>
    <row r="4" spans="1:6" ht="13.5" thickBot="1">
      <c r="A4" s="48"/>
      <c r="B4" s="48"/>
      <c r="C4" s="48"/>
      <c r="D4" s="48"/>
      <c r="E4" s="49"/>
      <c r="F4" s="48"/>
    </row>
    <row r="5" spans="1:6" ht="64.5" thickBot="1">
      <c r="A5" s="51" t="s">
        <v>127</v>
      </c>
      <c r="B5" s="52" t="s">
        <v>128</v>
      </c>
      <c r="C5" s="52" t="s">
        <v>129</v>
      </c>
      <c r="D5" s="53" t="s">
        <v>130</v>
      </c>
      <c r="E5" s="52" t="s">
        <v>131</v>
      </c>
      <c r="F5" s="52" t="s">
        <v>132</v>
      </c>
    </row>
    <row r="6" spans="1:6" ht="38.25">
      <c r="A6" s="54" t="s">
        <v>228</v>
      </c>
      <c r="B6" s="55" t="s">
        <v>229</v>
      </c>
      <c r="C6" s="56">
        <v>6300</v>
      </c>
      <c r="D6" s="57">
        <f>C6*0.85</f>
        <v>5355</v>
      </c>
      <c r="E6" s="58" t="s">
        <v>133</v>
      </c>
      <c r="F6" s="58" t="s">
        <v>133</v>
      </c>
    </row>
    <row r="7" spans="1:6" ht="12.75">
      <c r="A7" s="59"/>
      <c r="B7" s="55" t="s">
        <v>123</v>
      </c>
      <c r="C7" s="60">
        <f>SUM(C6:C6)</f>
        <v>6300</v>
      </c>
      <c r="D7" s="57">
        <f>SUM(D6:D6)</f>
        <v>5355</v>
      </c>
      <c r="E7" s="58"/>
      <c r="F7" s="61">
        <f>SUM(F6:F6)</f>
        <v>0</v>
      </c>
    </row>
  </sheetData>
  <sheetProtection/>
  <mergeCells count="2">
    <mergeCell ref="A1:J1"/>
    <mergeCell ref="A3:F3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landscape" paperSize="9" scale="60" r:id="rId1"/>
  <headerFooter alignWithMargins="0">
    <oddFooter>&amp;LСведения о резерве мощности&amp;RСтраница 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Лядов Игорь Александрович</dc:creator>
  <cp:keywords/>
  <dc:description/>
  <cp:lastModifiedBy>Лядов Игорь Александрович</cp:lastModifiedBy>
  <cp:lastPrinted>2017-11-29T10:26:58Z</cp:lastPrinted>
  <dcterms:created xsi:type="dcterms:W3CDTF">2016-03-21T08:26:19Z</dcterms:created>
  <dcterms:modified xsi:type="dcterms:W3CDTF">2017-11-29T11:30:30Z</dcterms:modified>
  <cp:category/>
  <cp:version/>
  <cp:contentType/>
  <cp:contentStatus/>
</cp:coreProperties>
</file>